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32760" yWindow="32760" windowWidth="28650" windowHeight="9690" firstSheet="6" activeTab="6"/>
  </bookViews>
  <sheets>
    <sheet name="SiopeAllegatoB" sheetId="1" state="hidden" r:id="rId1"/>
    <sheet name="Fatture" sheetId="2" state="hidden" r:id="rId2"/>
    <sheet name="Mandati" sheetId="3" state="hidden" r:id="rId3"/>
    <sheet name="FattureTempi" sheetId="4" state="hidden" r:id="rId4"/>
    <sheet name="MandatiTempi" sheetId="5" state="hidden" r:id="rId5"/>
    <sheet name="IndicatoreRiduzioneDebitoCR" sheetId="6" state="hidden" r:id="rId6"/>
    <sheet name="Debiti" sheetId="7" r:id="rId7"/>
    <sheet name="ElencoFatture" sheetId="8" state="hidden" r:id="rId8"/>
  </sheets>
  <definedNames>
    <definedName name="_xlnm.Print_Area" localSheetId="6">Debiti!$A$1:$AC$118</definedName>
    <definedName name="_xlnm.Print_Area" localSheetId="7">ElencoFatture!$C$1:$P$72</definedName>
    <definedName name="_xlnm.Print_Area" localSheetId="3">FattureTempi!$A$1:$AI$66</definedName>
    <definedName name="_xlnm.Print_Area" localSheetId="5">IndicatoreRiduzioneDebitoCR!$A$1:$M$16</definedName>
  </definedNames>
  <calcPr calcId="145621"/>
</workbook>
</file>

<file path=xl/calcChain.xml><?xml version="1.0" encoding="utf-8"?>
<calcChain xmlns="http://schemas.openxmlformats.org/spreadsheetml/2006/main">
  <c r="C9" i="6" l="1"/>
  <c r="G9" i="6" s="1"/>
  <c r="C10" i="6"/>
  <c r="C11" i="6"/>
  <c r="C13" i="6" s="1"/>
  <c r="G13" i="6" s="1"/>
  <c r="G11" i="6"/>
  <c r="G15" i="6"/>
  <c r="L15" i="6"/>
  <c r="J11" i="7"/>
  <c r="AD11" i="7"/>
  <c r="AD59" i="7" s="1"/>
  <c r="G6" i="7" s="1"/>
  <c r="C7" i="6" s="1"/>
  <c r="L13" i="6" s="1"/>
  <c r="E5" i="6" s="1"/>
  <c r="J12" i="7"/>
  <c r="AD12" i="7"/>
  <c r="J13" i="7"/>
  <c r="AD13" i="7"/>
  <c r="J14" i="7"/>
  <c r="AD14" i="7"/>
  <c r="J15" i="7"/>
  <c r="AD15" i="7"/>
  <c r="J16" i="7"/>
  <c r="AD16" i="7"/>
  <c r="J17" i="7"/>
  <c r="AD17" i="7"/>
  <c r="J18" i="7"/>
  <c r="AD18" i="7"/>
  <c r="J19" i="7"/>
  <c r="AD19" i="7"/>
  <c r="J20" i="7"/>
  <c r="AD20" i="7"/>
  <c r="J21" i="7"/>
  <c r="AD21" i="7"/>
  <c r="J22" i="7"/>
  <c r="AD22" i="7"/>
  <c r="J23" i="7"/>
  <c r="AD23" i="7"/>
  <c r="J24" i="7"/>
  <c r="AD24" i="7"/>
  <c r="J25" i="7"/>
  <c r="AD25" i="7"/>
  <c r="J26" i="7"/>
  <c r="AD26" i="7"/>
  <c r="J27" i="7"/>
  <c r="AD27" i="7"/>
  <c r="J28" i="7"/>
  <c r="AD28" i="7"/>
  <c r="J29" i="7"/>
  <c r="AD29" i="7"/>
  <c r="J30" i="7"/>
  <c r="AD30" i="7"/>
  <c r="J31" i="7"/>
  <c r="AD31" i="7"/>
  <c r="J32" i="7"/>
  <c r="AD32" i="7"/>
  <c r="J33" i="7"/>
  <c r="AD33" i="7"/>
  <c r="J34" i="7"/>
  <c r="AD34" i="7"/>
  <c r="J35" i="7"/>
  <c r="AD35" i="7"/>
  <c r="J36" i="7"/>
  <c r="AD36" i="7"/>
  <c r="J37" i="7"/>
  <c r="AD37" i="7"/>
  <c r="J38" i="7"/>
  <c r="AD38" i="7"/>
  <c r="J39" i="7"/>
  <c r="AD39" i="7"/>
  <c r="J40" i="7"/>
  <c r="AD40" i="7"/>
  <c r="J41" i="7"/>
  <c r="AD41" i="7"/>
  <c r="J42" i="7"/>
  <c r="AD42" i="7"/>
  <c r="J43" i="7"/>
  <c r="AD43" i="7"/>
  <c r="J44" i="7"/>
  <c r="AD44" i="7"/>
  <c r="J45" i="7"/>
  <c r="AD45" i="7"/>
  <c r="J46" i="7"/>
  <c r="AD46" i="7"/>
  <c r="J47" i="7"/>
  <c r="AD47" i="7"/>
  <c r="J48" i="7"/>
  <c r="AD48" i="7"/>
  <c r="J49" i="7"/>
  <c r="AD49" i="7"/>
  <c r="J50" i="7"/>
  <c r="AD50" i="7"/>
  <c r="J51" i="7"/>
  <c r="AD51" i="7"/>
  <c r="J52" i="7"/>
  <c r="AD52" i="7"/>
  <c r="J53" i="7"/>
  <c r="AD53" i="7"/>
  <c r="J54" i="7"/>
  <c r="AD54" i="7"/>
  <c r="J55" i="7"/>
  <c r="AD55" i="7"/>
  <c r="J56" i="7"/>
  <c r="AD56" i="7"/>
  <c r="J57" i="7"/>
  <c r="AD57" i="7"/>
  <c r="G59" i="7"/>
  <c r="G5" i="7" s="1"/>
  <c r="H8" i="8"/>
</calcChain>
</file>

<file path=xl/sharedStrings.xml><?xml version="1.0" encoding="utf-8"?>
<sst xmlns="http://schemas.openxmlformats.org/spreadsheetml/2006/main" count="1096" uniqueCount="420">
  <si>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</si>
  <si>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</si>
  <si>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</si>
  <si>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</si>
  <si>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</si>
  <si>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</si>
  <si>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</si>
  <si>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</si>
  <si>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</si>
  <si>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</si>
  <si>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</si>
  <si>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</si>
  <si>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</si>
  <si>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</si>
  <si>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</si>
  <si>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</si>
  <si>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</si>
  <si>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</si>
  <si>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</si>
  <si>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</si>
  <si>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</si>
  <si>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</si>
  <si>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</si>
  <si>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</si>
  <si>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</si>
  <si>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</si>
  <si>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</si>
  <si>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</si>
  <si>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</si>
  <si>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</si>
  <si>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</si>
  <si>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</si>
  <si>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</si>
  <si>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</si>
  <si>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</si>
  <si>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</si>
  <si>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</si>
  <si>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</si>
  <si>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</si>
  <si>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</si>
  <si>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</si>
  <si>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</si>
  <si>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</si>
  <si>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</si>
  <si>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</si>
  <si>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</si>
  <si>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</si>
  <si>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</si>
  <si>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</si>
  <si>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</si>
  <si>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</si>
  <si>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</si>
  <si>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</si>
  <si>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</si>
  <si>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</si>
  <si>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</si>
  <si>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Tempestività dei Pagamenti - Elenco Mandati senza Fatture</t>
  </si>
  <si>
    <t>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</si>
  <si>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</si>
  <si>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</si>
  <si>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</si>
  <si>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</si>
  <si>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</si>
  <si>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</si>
  <si>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</si>
  <si>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</si>
  <si>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</si>
  <si>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</si>
  <si>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</si>
  <si>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</si>
  <si>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</si>
  <si>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</si>
  <si>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</t>
  </si>
  <si>
    <t>Numero Imprese Creditrici</t>
  </si>
  <si>
    <t>(Da Nota IFEL del 21/11/2019)</t>
  </si>
  <si>
    <r>
      <t xml:space="preserve">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&gt; 0,9 allora l’indicatore fa scattare l’obbligo di accantonamento per mancata riduzione del debito pregresso secondo la quota massima del 5%. </t>
    </r>
  </si>
  <si>
    <r>
      <t xml:space="preserve">    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&lt;= 0,9 allora l’indicatore individua un caso da non sanzionare sotto il profilo della mancata riduzione del debito pregresso e si passa ad elaborare il ritardo annuale dei pagamenti;</t>
    </r>
  </si>
  <si>
    <r>
      <t xml:space="preserve">  o calcoliamo il rapporto dei due importi</t>
    </r>
    <r>
      <rPr>
        <b/>
        <i/>
        <sz val="9"/>
        <color indexed="8"/>
        <rFont val="Calibri"/>
        <family val="2"/>
      </rPr>
      <t xml:space="preserve"> R</t>
    </r>
    <r>
      <rPr>
        <i/>
        <sz val="9"/>
        <color indexed="8"/>
        <rFont val="Calibri"/>
        <family val="2"/>
      </rPr>
      <t>=(STOCK-1)/(STOCK-2)</t>
    </r>
  </si>
  <si>
    <r>
      <t xml:space="preserve">  o calcoliamo l’ammontare dello stock di debiti commerciali residui scaduti e non pagati alla fine del secondo esercizio precedente, che chiameremo </t>
    </r>
    <r>
      <rPr>
        <b/>
        <i/>
        <sz val="9"/>
        <color indexed="8"/>
        <rFont val="Calibri"/>
        <family val="2"/>
      </rPr>
      <t>STOCK-2</t>
    </r>
    <r>
      <rPr>
        <i/>
        <sz val="9"/>
        <color indexed="8"/>
        <rFont val="Calibri"/>
        <family val="2"/>
      </rPr>
      <t xml:space="preserve">;   </t>
    </r>
  </si>
  <si>
    <t xml:space="preserve">- altrimenti (STOCK-1 maggiore del 5% del totale fatture): </t>
  </si>
  <si>
    <t xml:space="preserve">  o  l’indicatore individua un caso da non sanzionare sotto il profilo della  mancata riduzione del debito pregresso e si passa ad elaborare l’indicatore di ritardo annuale dei pagamenti;</t>
  </si>
  <si>
    <r>
      <t xml:space="preserve">- se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 è minore o uguale al 5% del totale delle fatture ricevute nell’esercizio precedente: </t>
    </r>
  </si>
  <si>
    <r>
      <t xml:space="preserve">- calcoliamo l’ammontare dello stock di debiti commerciali residui scaduti e non pagati alla fine dell’esercizio precedente, che chiameremo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; </t>
    </r>
  </si>
  <si>
    <t xml:space="preserve">L’algoritmo per il calcolo dell’indicatore di riduzione del debito è il seguente: </t>
  </si>
  <si>
    <t>(2)</t>
  </si>
  <si>
    <t>(R) &lt;= 0,90</t>
  </si>
  <si>
    <t>Rapporto Stock (R) = (STOCK - 1) / (STOCK - 2)</t>
  </si>
  <si>
    <t>Ammontare Complessivo dei Debiti 2019 (STOCK - 2)</t>
  </si>
  <si>
    <t>(1)</t>
  </si>
  <si>
    <t>(STOCK - 1) &lt;=  5 % dell'Importo delle fatture</t>
  </si>
  <si>
    <t xml:space="preserve"> 5% dell'Importo Totale delle Fatture</t>
  </si>
  <si>
    <t xml:space="preserve">Importo Totale Fatture dell'Anno </t>
  </si>
  <si>
    <t>*Vedi dettaglio nel foglio ElencoFatture</t>
  </si>
  <si>
    <t>Importo Totale Fatture dell'Anno (NETTO)</t>
  </si>
  <si>
    <t>Importo Totale Fatture dell'Anno (IVA)</t>
  </si>
  <si>
    <t>5 % fatture</t>
  </si>
  <si>
    <t>Importo Totale Fatture dell'Anno (LORDO)</t>
  </si>
  <si>
    <t>*Vedi dettaglio nel foglio Debiti</t>
  </si>
  <si>
    <t>Ammontare Complessivo dei Debiti 2020 (STOCK - 1)</t>
  </si>
  <si>
    <t>Rispettato se (1) o (2) è uguale a SI</t>
  </si>
  <si>
    <t>RISPETTATO</t>
  </si>
  <si>
    <t xml:space="preserve">Indicatore di Riduzione del Debito Commerciale Residuo </t>
  </si>
  <si>
    <t>Indicatore di Riduzione del Debito Commerciale Residuo</t>
  </si>
  <si>
    <t>Importo IVA</t>
  </si>
  <si>
    <t>Data PEC / Data Protocollo/ Data Registrazione</t>
  </si>
  <si>
    <t>Stato Fattura    (I / L / P)</t>
  </si>
  <si>
    <t>Numero Movimento</t>
  </si>
  <si>
    <t>Vengono visualizzate tutte le Fatture Acquisto la cui data PEC (in altrnativa se non valorizzata Data Protocollo o Data Registrazione) è del 2020</t>
  </si>
  <si>
    <t>Importi CALCOLO</t>
  </si>
  <si>
    <t>Importi TOTALI</t>
  </si>
  <si>
    <t>Indicatore di Riduzione del Debito Residuo - Elenco Fatture dell'Anno</t>
  </si>
  <si>
    <t>(*) Importo Complessivo dei Debiti al Netto dell'Iva</t>
  </si>
  <si>
    <t>Identificativo SDI</t>
  </si>
  <si>
    <t>Importo Calcolo</t>
  </si>
  <si>
    <t>Importo Totale Fatture dell'Anno (IVA SPLIT PAYMENT)</t>
  </si>
  <si>
    <t>Importo Totale Fatture dell'Anno (NETTO IVA SPLIT PAYMENT)</t>
  </si>
  <si>
    <t>Importo Totale Fatture dell'Anno (NETTO SPLIT PAYMENT)</t>
  </si>
  <si>
    <t>Comune di Scalenghe</t>
  </si>
  <si>
    <t>23/12/2025</t>
  </si>
  <si>
    <t>23</t>
  </si>
  <si>
    <t>16/12/2025</t>
  </si>
  <si>
    <t>Natale 2025 - realizzazione di uno spettacolo teatrale.</t>
  </si>
  <si>
    <t>SI</t>
  </si>
  <si>
    <t>B949EE18BD</t>
  </si>
  <si>
    <t>16264664464</t>
  </si>
  <si>
    <t>2025</t>
  </si>
  <si>
    <t>11170</t>
  </si>
  <si>
    <t>17/12/2025</t>
  </si>
  <si>
    <t>Associazione Culturale ArteInVita’</t>
  </si>
  <si>
    <t>11799490013</t>
  </si>
  <si>
    <t>94573600015</t>
  </si>
  <si>
    <t>1</t>
  </si>
  <si>
    <t>SEGRETARIO COMUNALE</t>
  </si>
  <si>
    <t>1060302</t>
  </si>
  <si>
    <t/>
  </si>
  <si>
    <t>16/01/2026</t>
  </si>
  <si>
    <t>24/12/2025</t>
  </si>
  <si>
    <t>8 PA</t>
  </si>
  <si>
    <t>B97C0E7285</t>
  </si>
  <si>
    <t>16308739885</t>
  </si>
  <si>
    <t>11369</t>
  </si>
  <si>
    <t>AUTOFFICINA SCALERANDI SNC DI SCALERANDI G. &amp; C.</t>
  </si>
  <si>
    <t>11542410011</t>
  </si>
  <si>
    <t>9</t>
  </si>
  <si>
    <t>UFFICIO SERVIZI TECNICI</t>
  </si>
  <si>
    <t>1080103</t>
  </si>
  <si>
    <t>22/01/2026</t>
  </si>
  <si>
    <t>PA25-000136</t>
  </si>
  <si>
    <t>19/12/2025</t>
  </si>
  <si>
    <t>FORNITURA MATERIALE VARIO CANCELLERIA PER GLI UFFICI COMUNALI</t>
  </si>
  <si>
    <t>B96BC9B4C0</t>
  </si>
  <si>
    <t>16291487918</t>
  </si>
  <si>
    <t>11262</t>
  </si>
  <si>
    <t>20/12/2025</t>
  </si>
  <si>
    <t>BARBERO PIETRO S.P.A</t>
  </si>
  <si>
    <t>02073350015</t>
  </si>
  <si>
    <t>1010802</t>
  </si>
  <si>
    <t>19/01/2026</t>
  </si>
  <si>
    <t>5453</t>
  </si>
  <si>
    <t>18/12/2025</t>
  </si>
  <si>
    <t>FORNITURA DI UN PERSONAL COMPUTER PER POSTAZIONE LAVORATIVA UFFICIO TECNICO COMUNALE</t>
  </si>
  <si>
    <t>B9833E6858</t>
  </si>
  <si>
    <t>16295027267</t>
  </si>
  <si>
    <t>11267</t>
  </si>
  <si>
    <t>22/12/2025</t>
  </si>
  <si>
    <t>C2 SRL</t>
  </si>
  <si>
    <t>01121130197</t>
  </si>
  <si>
    <t>1010602</t>
  </si>
  <si>
    <t>21/01/2026</t>
  </si>
  <si>
    <t>891</t>
  </si>
  <si>
    <t>SERVIZIO DI MANUTENZIONE PERIODICA E DI CONTROLLO TRIMESTRALE DI FUNI/CATENE DEL MONTAFERETRI CIMITERIALE</t>
  </si>
  <si>
    <t>Z9F3443175</t>
  </si>
  <si>
    <t>16299471015</t>
  </si>
  <si>
    <t>11312</t>
  </si>
  <si>
    <t>CIMIT SERVICE S.R.L</t>
  </si>
  <si>
    <t>10845740017</t>
  </si>
  <si>
    <t>1100503</t>
  </si>
  <si>
    <t>2335/E-8</t>
  </si>
  <si>
    <t>Servizio di determinazione annuale del Fondo di produttività - anno 2025</t>
  </si>
  <si>
    <t>B70B218B5F</t>
  </si>
  <si>
    <t>16286220886</t>
  </si>
  <si>
    <t>11261</t>
  </si>
  <si>
    <t>DASEIN S.R.L.</t>
  </si>
  <si>
    <t>04023060041</t>
  </si>
  <si>
    <t>06367820013</t>
  </si>
  <si>
    <t>1010203</t>
  </si>
  <si>
    <t>18/01/2026</t>
  </si>
  <si>
    <t>12/01/2026</t>
  </si>
  <si>
    <t>FPA 1/26</t>
  </si>
  <si>
    <t>05/01/2026</t>
  </si>
  <si>
    <t>Canone di affitto Capannone A ad uso magazzino - Contratto di locazione n. 002651 serie 3T del 03/06/2015 - Mensilità di Gennaio 2026.</t>
  </si>
  <si>
    <t>16371137517</t>
  </si>
  <si>
    <t>2026</t>
  </si>
  <si>
    <t>50</t>
  </si>
  <si>
    <t>EGEA s.n.c. di ROLANDO Rag. Enrica &amp; C.</t>
  </si>
  <si>
    <t>09383070019</t>
  </si>
  <si>
    <t>1010804</t>
  </si>
  <si>
    <t>04/02/2026</t>
  </si>
  <si>
    <t>FPA 2/26</t>
  </si>
  <si>
    <t>Canone di affitto Capannone B  - Contratto di locazione n. 002651 serie 3T del 03/06/2015 - Mensilità di Gennaio 2026.</t>
  </si>
  <si>
    <t>16371254756</t>
  </si>
  <si>
    <t>51</t>
  </si>
  <si>
    <t>0000297/A</t>
  </si>
  <si>
    <t>Gestione del Servizio degli Scuolabus per il Comune di Scalenghe - mese DICEMBRE 2025</t>
  </si>
  <si>
    <t>B30BCFD7C6</t>
  </si>
  <si>
    <t>16306697587</t>
  </si>
  <si>
    <t>11366</t>
  </si>
  <si>
    <t>F.LLI GALLO AUTO S.A.S. DI GALLO GIORGIO E C. SAS</t>
  </si>
  <si>
    <t>01189730052</t>
  </si>
  <si>
    <t>1040503</t>
  </si>
  <si>
    <t>31/12/2025</t>
  </si>
  <si>
    <t>313</t>
  </si>
  <si>
    <t>30/12/2025</t>
  </si>
  <si>
    <t>GESTIONE QUINQUENNALE DEI SERVIZI CIMITERIALI - MANUTENZIONE ORDINARIA OTTOBRE/NOVEMBRE/DICEMBRE 2025</t>
  </si>
  <si>
    <t>B1A3C03C0E</t>
  </si>
  <si>
    <t>11467</t>
  </si>
  <si>
    <t>F.LLI VIRTUOSO S.R.L.</t>
  </si>
  <si>
    <t>08433010017</t>
  </si>
  <si>
    <t>29/01/2026</t>
  </si>
  <si>
    <t>SERVIZIO ESECUZIONE DELLE OPERAZIONI CIMITERIALI RELATIVE A TUMULAZIONI, INUMAZIONI, ESUMAZIONI ED ESTUMULAZIONI - MESI OTTOBRE/NOVEMBRE/DICEMBRE 2025</t>
  </si>
  <si>
    <t>AC/V/76</t>
  </si>
  <si>
    <t>Fornitura giacche invernali alta visibilità in uso al servizio nonni vigili</t>
  </si>
  <si>
    <t>B8EEA1F424</t>
  </si>
  <si>
    <t>16263106761</t>
  </si>
  <si>
    <t>11137</t>
  </si>
  <si>
    <t>G.A. s.r.l.</t>
  </si>
  <si>
    <t>10710680017</t>
  </si>
  <si>
    <t>5</t>
  </si>
  <si>
    <t>POLIZIA MUNICIPALE E PROTEZIONE CIVILE</t>
  </si>
  <si>
    <t>1030102</t>
  </si>
  <si>
    <t>PA/V/98</t>
  </si>
  <si>
    <t>FORNITURA MATERIALE DI CONSUMO PER LAVORI IN AMMINISTRAZIONE DIRETTA SVOLTI DAL PERSONALE DEL SERVIZIO TECNICO MANUTENTIVO Riferimento Dicembre 2025</t>
  </si>
  <si>
    <t>B9C2E1C96E</t>
  </si>
  <si>
    <t>16336716520</t>
  </si>
  <si>
    <t>11459</t>
  </si>
  <si>
    <t>1080102</t>
  </si>
  <si>
    <t>2/30</t>
  </si>
  <si>
    <t>VENDITA</t>
  </si>
  <si>
    <t>B692404E1E</t>
  </si>
  <si>
    <t>16305429224</t>
  </si>
  <si>
    <t>11337</t>
  </si>
  <si>
    <t>GARZENA SERGIO S.R.L</t>
  </si>
  <si>
    <t>02663400014</t>
  </si>
  <si>
    <t>2250239609</t>
  </si>
  <si>
    <t>FORNITURA ENERGIA ELETTRICA PER SCUOLA INFANZIA "SANTA CATERINA" - NOVEMBBRE 2025</t>
  </si>
  <si>
    <t>B45E6FFCA1</t>
  </si>
  <si>
    <t>16316626506</t>
  </si>
  <si>
    <t>11387</t>
  </si>
  <si>
    <t>NOVA  AEG  S.P.A.</t>
  </si>
  <si>
    <t>02616630022</t>
  </si>
  <si>
    <t>1040103</t>
  </si>
  <si>
    <t>23/01/2026</t>
  </si>
  <si>
    <t>2250239611</t>
  </si>
  <si>
    <t>FORNITURA ENERGIA ELETTRICA PER PUNTO ACQUA SMAT - FR. VIOTTO - NOVEMBRE 2025</t>
  </si>
  <si>
    <t>16316632045</t>
  </si>
  <si>
    <t>11388</t>
  </si>
  <si>
    <t>1090403</t>
  </si>
  <si>
    <t>2250239613</t>
  </si>
  <si>
    <t>FORNITURA ENERGIA ELETTRICA PER IMPIANTI I.P. - NOVEMBRE 2025</t>
  </si>
  <si>
    <t>16316634279</t>
  </si>
  <si>
    <t>11389</t>
  </si>
  <si>
    <t>1080203</t>
  </si>
  <si>
    <t>2250239606</t>
  </si>
  <si>
    <t>FORNITURA ENERGIA ELETTRICA PER SCUOLA PRIMARIA "PRINCIPESSA DEL PIEMONTE" NOVEMBRE2025</t>
  </si>
  <si>
    <t>16316730879</t>
  </si>
  <si>
    <t>11390</t>
  </si>
  <si>
    <t>1040203</t>
  </si>
  <si>
    <t>2250239615</t>
  </si>
  <si>
    <t>FORNITURA ENERGIA ELETTRICA PER EDIFICI COMUNALI VARI NOVEMBRE 2025</t>
  </si>
  <si>
    <t>16316731088</t>
  </si>
  <si>
    <t>11391</t>
  </si>
  <si>
    <t>1010803</t>
  </si>
  <si>
    <t>2250239602</t>
  </si>
  <si>
    <t>FORNITURA ENERGIA ELETTRICA PER LA BIBLIOTECA COMUNALE E L'EX CHIESA SCONSACRATA DI "SAN BERNARDINO" - NOVEMBRE 2025</t>
  </si>
  <si>
    <t>16316735669</t>
  </si>
  <si>
    <t>11392</t>
  </si>
  <si>
    <t>1050103</t>
  </si>
  <si>
    <t>2250239604</t>
  </si>
  <si>
    <t>FORNITURA ENERGIA ELETTRICA PER CAMPO SPORTIVO, IMPIANTI FRAZIONE BICOCCA E BOCCIODROMO COMUNALE NOVEMBRE 2025</t>
  </si>
  <si>
    <t>16316736858</t>
  </si>
  <si>
    <t>11393</t>
  </si>
  <si>
    <t>1060203</t>
  </si>
  <si>
    <t>2250239616</t>
  </si>
  <si>
    <t>Fornitura energia elettrica per consumo stimato nuovo punto di prelievo permanente – PROIETTORE TORRE CAMPANARIA -NOVEMBRE 2025</t>
  </si>
  <si>
    <t>16316737607</t>
  </si>
  <si>
    <t>11394</t>
  </si>
  <si>
    <t>2250239608</t>
  </si>
  <si>
    <t>FORNITURA ENERGIA ELETTRICA PER SCUOLA SECONDARIA PRIMO GRADO NOVEMBRE 2025</t>
  </si>
  <si>
    <t>16316747951</t>
  </si>
  <si>
    <t>11395</t>
  </si>
  <si>
    <t>1040303</t>
  </si>
  <si>
    <t>2250239612</t>
  </si>
  <si>
    <t>FORNITURA ENERGIA ELETTRICA PER PESO PUBBLICO NOVEMBRE 2025</t>
  </si>
  <si>
    <t>16316755853</t>
  </si>
  <si>
    <t>11396</t>
  </si>
  <si>
    <t>1110503</t>
  </si>
  <si>
    <t>2250239614</t>
  </si>
  <si>
    <t>16316860528</t>
  </si>
  <si>
    <t>11397</t>
  </si>
  <si>
    <t>2250239610</t>
  </si>
  <si>
    <t>FORNITURA ENERGIA ELETTRICA PER OROLOGI PUBBLICI NOVEMBRE 2025</t>
  </si>
  <si>
    <t>16316748391</t>
  </si>
  <si>
    <t>11398</t>
  </si>
  <si>
    <t>2250239605</t>
  </si>
  <si>
    <t>FORNITURA ENERGIA ELETTRICA PER IMPIANTI SEMAFORICI NOVEMBRE 2025</t>
  </si>
  <si>
    <t>16316881710</t>
  </si>
  <si>
    <t>11399</t>
  </si>
  <si>
    <t>2250239607</t>
  </si>
  <si>
    <t>16316882949</t>
  </si>
  <si>
    <t>11400</t>
  </si>
  <si>
    <t>2250239601</t>
  </si>
  <si>
    <t>Fornitura energia elettrica per area mercatale - NOVEMBRE 2025</t>
  </si>
  <si>
    <t>16316883849</t>
  </si>
  <si>
    <t>11401</t>
  </si>
  <si>
    <t>1110203</t>
  </si>
  <si>
    <t>2250239603</t>
  </si>
  <si>
    <t>FORNITURA ENERGIA ELETTRICA PER CAMERA MORTUARIA, CIMITERO COMUNALE E PARCHEGGIO ZONA CIMITERO FRAZIONE PIEVE NOVEMBRE 2025</t>
  </si>
  <si>
    <t>16316884169</t>
  </si>
  <si>
    <t>11402</t>
  </si>
  <si>
    <t>FTV-OHS-25/01315</t>
  </si>
  <si>
    <t>Corso di formazione per addetto alle attività di pianificazione, controllo ed apposizione della segnaletica stradale destinata alle attività lavorative che si svolgono in presenza di traffico veicolare</t>
  </si>
  <si>
    <t>B96ACF5AE3</t>
  </si>
  <si>
    <t>16310033281</t>
  </si>
  <si>
    <t>11371</t>
  </si>
  <si>
    <t>OHS ITALY S.r.</t>
  </si>
  <si>
    <t>12708520015</t>
  </si>
  <si>
    <t>11/12/2025</t>
  </si>
  <si>
    <t>5225032285</t>
  </si>
  <si>
    <t>15/11/2025</t>
  </si>
  <si>
    <t>SEND - SALDO REPORT DI 9/2025</t>
  </si>
  <si>
    <t>16032438331</t>
  </si>
  <si>
    <t>10262</t>
  </si>
  <si>
    <t>18/11/2025</t>
  </si>
  <si>
    <t>PAGOPA S.P.A</t>
  </si>
  <si>
    <t>15376371009</t>
  </si>
  <si>
    <t>8</t>
  </si>
  <si>
    <t>UFFICIO TRIBUTI</t>
  </si>
  <si>
    <t>1010403</t>
  </si>
  <si>
    <t>5225035276</t>
  </si>
  <si>
    <t>15/12/2025</t>
  </si>
  <si>
    <t>COMUNE DI SCALENGHE - SEND - SALDO REPORT DI 10/2025</t>
  </si>
  <si>
    <t>16256913087</t>
  </si>
  <si>
    <t>11132</t>
  </si>
  <si>
    <t>15/01/2026</t>
  </si>
  <si>
    <t>134PA</t>
  </si>
  <si>
    <t>L_CSP_86 INVITALIA - COMUNE DI SCALENGHE - CUP: F74E22000160006 CIG ACCORDO QUADRO: 96903612DF CIG: 993242720E</t>
  </si>
  <si>
    <t>993242720E</t>
  </si>
  <si>
    <t>16309021562</t>
  </si>
  <si>
    <t>11367</t>
  </si>
  <si>
    <t>PANGEA CONSORZIO STABILE SCARL</t>
  </si>
  <si>
    <t>01943430684</t>
  </si>
  <si>
    <t>2040101</t>
  </si>
  <si>
    <t>135PA</t>
  </si>
  <si>
    <t>16309081282</t>
  </si>
  <si>
    <t>11368</t>
  </si>
  <si>
    <t>136PA</t>
  </si>
  <si>
    <t>16323318416</t>
  </si>
  <si>
    <t>11403</t>
  </si>
  <si>
    <t>27/12/2025</t>
  </si>
  <si>
    <t>26/01/2026</t>
  </si>
  <si>
    <t>137PA</t>
  </si>
  <si>
    <t>16309287562</t>
  </si>
  <si>
    <t>11370</t>
  </si>
  <si>
    <t>138PA</t>
  </si>
  <si>
    <t>16309338416</t>
  </si>
  <si>
    <t>11365</t>
  </si>
  <si>
    <t>139PA</t>
  </si>
  <si>
    <t>16323342711</t>
  </si>
  <si>
    <t>11404</t>
  </si>
  <si>
    <t>1025287584</t>
  </si>
  <si>
    <t>SERVIZI POSTALI - MESE NOVEMBRE 2025</t>
  </si>
  <si>
    <t>NO</t>
  </si>
  <si>
    <t>Z62327A44A</t>
  </si>
  <si>
    <t>16281077739</t>
  </si>
  <si>
    <t>11230</t>
  </si>
  <si>
    <t>POSTE ITALIANE S.P.A</t>
  </si>
  <si>
    <t>01114601006</t>
  </si>
  <si>
    <t>97103880585</t>
  </si>
  <si>
    <t>2</t>
  </si>
  <si>
    <t>RAGIONERIA - SERVIZIO FINANZIARIO</t>
  </si>
  <si>
    <t>29/12/2025</t>
  </si>
  <si>
    <t>2638 I</t>
  </si>
  <si>
    <t>Fornitura di piastre per defibrillazione pediatriche e batteria per dispositivi DAE ubicati sul territorio comunale</t>
  </si>
  <si>
    <t>B93F4C3625</t>
  </si>
  <si>
    <t>16327493425</t>
  </si>
  <si>
    <t>11426</t>
  </si>
  <si>
    <t>PROGETTI SRL</t>
  </si>
  <si>
    <t>10213970154</t>
  </si>
  <si>
    <t>28/01/2026</t>
  </si>
  <si>
    <t>1/PA</t>
  </si>
  <si>
    <t>Natale 2025 - Realizzazione evento artistico e di animazione.</t>
  </si>
  <si>
    <t>B946DE7E0C</t>
  </si>
  <si>
    <t>16297049844</t>
  </si>
  <si>
    <t>11309</t>
  </si>
  <si>
    <t>RITARDO IVANO</t>
  </si>
  <si>
    <t>10226870011</t>
  </si>
  <si>
    <t>RTRVNI81A15G674A</t>
  </si>
  <si>
    <t>2500019905-PA</t>
  </si>
  <si>
    <t>10/11/2025</t>
  </si>
  <si>
    <t>Bolletta Servizio Idrico relativa al periodo 18/01/2025 - 30/07/2025</t>
  </si>
  <si>
    <t>15982024885</t>
  </si>
  <si>
    <t>10056</t>
  </si>
  <si>
    <t>12/11/2025</t>
  </si>
  <si>
    <t>SMAT S.P.A</t>
  </si>
  <si>
    <t>07937540016</t>
  </si>
  <si>
    <t>12/12/2025</t>
  </si>
  <si>
    <t>2500022131-PA</t>
  </si>
  <si>
    <t>Bolletta Servizio Idrico relativa al periodo 31/08/2025 - 15/12/2025 FONTANA VIA ADRIANI</t>
  </si>
  <si>
    <t>16296295672</t>
  </si>
  <si>
    <t>11307</t>
  </si>
  <si>
    <t>2500023664-PA</t>
  </si>
  <si>
    <t>Bolletta Servizio Idrico relativa al periodo 01/07/2025 - 31/12/2025 (CENTRO POLIFUNZIONALE)</t>
  </si>
  <si>
    <t>11473</t>
  </si>
  <si>
    <t>30/01/2026</t>
  </si>
  <si>
    <t>2500023665-PA</t>
  </si>
  <si>
    <t>Bolletta Servizio Idrico relativa al periodo 01/07/2025 - 31/12/2025 (SCUOLA SECONDARIA I GRADO - ANTINCENDIO)</t>
  </si>
  <si>
    <t>16347978038</t>
  </si>
  <si>
    <t>11474</t>
  </si>
  <si>
    <t>TOTALE FATTURE:</t>
  </si>
  <si>
    <t>Ammontare Complessivo dei Debiti e del Numero delle Imprese Creditrici - Elenco Fatture da Pagare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</si>
</sst>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€-2]\ * #,##0.00_-;\-[$€-2]\ * #,##0.00_-;_-[$€-2]\ * &quot;-&quot;??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0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AEBD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164" fontId="39" fillId="0" borderId="0" applyFont="0" applyFill="0" applyBorder="0" applyAlignment="0" applyProtection="0"/>
    <xf numFmtId="0" fontId="8" fillId="7" borderId="1" applyNumberFormat="0" applyAlignment="0" applyProtection="0"/>
    <xf numFmtId="41" fontId="39" fillId="0" borderId="0" applyFont="0" applyFill="0" applyBorder="0" applyAlignment="0" applyProtection="0"/>
    <xf numFmtId="0" fontId="9" fillId="22" borderId="0" applyNumberFormat="0" applyBorder="0" applyAlignment="0" applyProtection="0"/>
    <xf numFmtId="0" fontId="3" fillId="0" borderId="0"/>
    <xf numFmtId="0" fontId="35" fillId="0" borderId="0"/>
    <xf numFmtId="0" fontId="39" fillId="0" borderId="0"/>
    <xf numFmtId="0" fontId="39" fillId="0" borderId="0"/>
    <xf numFmtId="0" fontId="38" fillId="0" borderId="0"/>
    <xf numFmtId="0" fontId="10" fillId="0" borderId="0"/>
    <xf numFmtId="0" fontId="39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5" fillId="45" borderId="1" applyNumberFormat="0" applyAlignment="0" applyProtection="0"/>
    <xf numFmtId="0" fontId="7" fillId="46" borderId="3" applyNumberFormat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50" borderId="0" applyNumberFormat="0" applyBorder="0" applyAlignment="0" applyProtection="0"/>
    <xf numFmtId="164" fontId="40" fillId="0" borderId="0" applyFont="0" applyFill="0" applyBorder="0" applyAlignment="0" applyProtection="0"/>
    <xf numFmtId="0" fontId="8" fillId="36" borderId="1" applyNumberFormat="0" applyAlignment="0" applyProtection="0"/>
    <xf numFmtId="41" fontId="40" fillId="0" borderId="0" applyFont="0" applyFill="0" applyBorder="0" applyAlignment="0" applyProtection="0"/>
    <xf numFmtId="0" fontId="9" fillId="51" borderId="0" applyNumberFormat="0" applyBorder="0" applyAlignment="0" applyProtection="0"/>
    <xf numFmtId="0" fontId="40" fillId="0" borderId="0"/>
    <xf numFmtId="0" fontId="40" fillId="0" borderId="0"/>
    <xf numFmtId="0" fontId="1" fillId="0" borderId="0"/>
    <xf numFmtId="0" fontId="40" fillId="52" borderId="4" applyNumberFormat="0" applyFont="0" applyAlignment="0" applyProtection="0"/>
    <xf numFmtId="0" fontId="11" fillId="45" borderId="5" applyNumberFormat="0" applyAlignment="0" applyProtection="0"/>
    <xf numFmtId="0" fontId="19" fillId="32" borderId="0" applyNumberFormat="0" applyBorder="0" applyAlignment="0" applyProtection="0"/>
    <xf numFmtId="0" fontId="20" fillId="33" borderId="0" applyNumberFormat="0" applyBorder="0" applyAlignment="0" applyProtection="0"/>
  </cellStyleXfs>
  <cellXfs count="309">
    <xf numFmtId="0" fontId="0" fillId="0" borderId="0" xfId="0" applyAlignment="1"/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2" fillId="22" borderId="10" xfId="0" applyNumberFormat="1" applyFont="1" applyFill="1" applyBorder="1" applyAlignment="1">
      <alignment horizontal="center" wrapText="1" shrinkToFit="1"/>
    </xf>
    <xf numFmtId="49" fontId="2" fillId="22" borderId="10" xfId="0" applyNumberFormat="1" applyFont="1" applyFill="1" applyBorder="1" applyAlignment="1">
      <alignment horizontal="left"/>
    </xf>
    <xf numFmtId="49" fontId="2" fillId="22" borderId="10" xfId="0" applyNumberFormat="1" applyFont="1" applyFill="1" applyBorder="1" applyAlignment="1">
      <alignment horizontal="left" wrapText="1" shrinkToFit="1"/>
    </xf>
    <xf numFmtId="0" fontId="2" fillId="22" borderId="10" xfId="0" applyFont="1" applyFill="1" applyBorder="1" applyAlignment="1"/>
    <xf numFmtId="0" fontId="2" fillId="22" borderId="10" xfId="0" applyNumberFormat="1" applyFont="1" applyFill="1" applyBorder="1" applyAlignment="1">
      <alignment horizontal="right" wrapText="1" shrinkToFit="1"/>
    </xf>
    <xf numFmtId="0" fontId="2" fillId="22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2" applyNumberFormat="1" applyFont="1" applyBorder="1" applyAlignment="1">
      <alignment horizontal="center" vertical="center"/>
    </xf>
    <xf numFmtId="0" fontId="21" fillId="0" borderId="11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center" vertical="center"/>
    </xf>
    <xf numFmtId="49" fontId="21" fillId="0" borderId="0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left" vertical="center"/>
    </xf>
    <xf numFmtId="4" fontId="21" fillId="0" borderId="0" xfId="32" applyNumberFormat="1" applyFont="1" applyFill="1" applyBorder="1" applyAlignment="1">
      <alignment horizontal="right" vertical="center"/>
    </xf>
    <xf numFmtId="49" fontId="21" fillId="0" borderId="0" xfId="32" applyNumberFormat="1" applyFont="1" applyFill="1" applyBorder="1" applyAlignment="1" applyProtection="1">
      <alignment horizontal="center" vertical="center"/>
    </xf>
    <xf numFmtId="3" fontId="21" fillId="0" borderId="0" xfId="32" applyNumberFormat="1" applyFont="1" applyFill="1" applyBorder="1" applyAlignment="1">
      <alignment horizontal="right" vertical="center"/>
    </xf>
    <xf numFmtId="3" fontId="21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right" vertical="center"/>
    </xf>
    <xf numFmtId="0" fontId="18" fillId="0" borderId="0" xfId="32" applyNumberFormat="1" applyFont="1" applyFill="1" applyBorder="1" applyAlignment="1">
      <alignment horizontal="center" vertical="center"/>
    </xf>
    <xf numFmtId="0" fontId="18" fillId="0" borderId="12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center" vertical="center"/>
    </xf>
    <xf numFmtId="49" fontId="18" fillId="0" borderId="13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left" vertical="center"/>
    </xf>
    <xf numFmtId="4" fontId="18" fillId="0" borderId="13" xfId="32" applyNumberFormat="1" applyFont="1" applyBorder="1" applyAlignment="1">
      <alignment horizontal="right" vertical="center"/>
    </xf>
    <xf numFmtId="3" fontId="3" fillId="0" borderId="14" xfId="32" applyNumberFormat="1" applyFont="1" applyBorder="1" applyAlignment="1" applyProtection="1">
      <alignment horizontal="right" vertical="center"/>
      <protection locked="0"/>
    </xf>
    <xf numFmtId="0" fontId="3" fillId="0" borderId="0" xfId="32" applyNumberFormat="1" applyBorder="1" applyAlignment="1">
      <alignment horizontal="center" vertical="center"/>
    </xf>
    <xf numFmtId="49" fontId="3" fillId="0" borderId="0" xfId="32" applyNumberFormat="1" applyBorder="1" applyAlignment="1">
      <alignment horizontal="center" vertical="center"/>
    </xf>
    <xf numFmtId="0" fontId="3" fillId="0" borderId="0" xfId="32" applyNumberFormat="1" applyBorder="1" applyAlignment="1">
      <alignment horizontal="left" vertical="center"/>
    </xf>
    <xf numFmtId="4" fontId="3" fillId="0" borderId="0" xfId="32" applyNumberFormat="1" applyBorder="1" applyAlignment="1">
      <alignment horizontal="right" vertical="center"/>
    </xf>
    <xf numFmtId="49" fontId="3" fillId="0" borderId="0" xfId="32" applyNumberFormat="1" applyBorder="1" applyAlignment="1" applyProtection="1">
      <alignment horizontal="center" vertical="center"/>
      <protection locked="0"/>
    </xf>
    <xf numFmtId="3" fontId="3" fillId="0" borderId="0" xfId="32" applyNumberFormat="1" applyBorder="1" applyAlignment="1">
      <alignment horizontal="right" vertical="center"/>
    </xf>
    <xf numFmtId="3" fontId="3" fillId="0" borderId="0" xfId="32" applyNumberFormat="1" applyBorder="1" applyAlignment="1">
      <alignment horizontal="center" vertical="center"/>
    </xf>
    <xf numFmtId="3" fontId="3" fillId="0" borderId="0" xfId="32" applyNumberFormat="1" applyFill="1" applyBorder="1" applyAlignment="1">
      <alignment horizontal="center" vertical="center"/>
    </xf>
    <xf numFmtId="0" fontId="3" fillId="0" borderId="0" xfId="32" applyNumberFormat="1" applyFill="1" applyBorder="1" applyAlignment="1">
      <alignment horizontal="center" vertical="center"/>
    </xf>
    <xf numFmtId="0" fontId="22" fillId="0" borderId="0" xfId="32" applyNumberFormat="1" applyFont="1" applyBorder="1" applyAlignment="1">
      <alignment horizontal="center" vertical="center"/>
    </xf>
    <xf numFmtId="49" fontId="22" fillId="0" borderId="0" xfId="32" applyNumberFormat="1" applyFont="1" applyBorder="1" applyAlignment="1">
      <alignment horizontal="center" vertical="center"/>
    </xf>
    <xf numFmtId="0" fontId="22" fillId="0" borderId="0" xfId="32" applyNumberFormat="1" applyFont="1" applyBorder="1" applyAlignment="1">
      <alignment horizontal="left" vertical="center"/>
    </xf>
    <xf numFmtId="4" fontId="22" fillId="0" borderId="0" xfId="32" applyNumberFormat="1" applyFont="1" applyBorder="1" applyAlignment="1">
      <alignment horizontal="right" vertical="center"/>
    </xf>
    <xf numFmtId="0" fontId="22" fillId="0" borderId="0" xfId="37" applyNumberFormat="1" applyFont="1" applyFill="1" applyBorder="1" applyAlignment="1">
      <alignment horizontal="center" vertical="center" wrapText="1"/>
    </xf>
    <xf numFmtId="49" fontId="22" fillId="0" borderId="0" xfId="32" applyNumberFormat="1" applyFont="1" applyBorder="1" applyAlignment="1" applyProtection="1">
      <alignment horizontal="center" vertical="center"/>
      <protection locked="0"/>
    </xf>
    <xf numFmtId="3" fontId="22" fillId="0" borderId="0" xfId="32" applyNumberFormat="1" applyFont="1" applyBorder="1" applyAlignment="1">
      <alignment horizontal="right" vertical="center"/>
    </xf>
    <xf numFmtId="3" fontId="22" fillId="0" borderId="0" xfId="32" applyNumberFormat="1" applyFont="1" applyFill="1" applyBorder="1" applyAlignment="1">
      <alignment horizontal="center" vertical="center"/>
    </xf>
    <xf numFmtId="3" fontId="22" fillId="0" borderId="0" xfId="32" applyNumberFormat="1" applyFont="1" applyBorder="1" applyAlignment="1">
      <alignment horizontal="center" vertical="center"/>
    </xf>
    <xf numFmtId="0" fontId="22" fillId="16" borderId="14" xfId="37" applyNumberFormat="1" applyFont="1" applyFill="1" applyBorder="1" applyAlignment="1">
      <alignment horizontal="center" vertical="center"/>
    </xf>
    <xf numFmtId="49" fontId="22" fillId="4" borderId="15" xfId="37" applyNumberFormat="1" applyFont="1" applyFill="1" applyBorder="1" applyAlignment="1" applyProtection="1">
      <alignment horizontal="center" vertical="center"/>
    </xf>
    <xf numFmtId="49" fontId="22" fillId="16" borderId="14" xfId="37" applyNumberFormat="1" applyFont="1" applyFill="1" applyBorder="1" applyAlignment="1">
      <alignment horizontal="center" vertical="center"/>
    </xf>
    <xf numFmtId="4" fontId="22" fillId="16" borderId="14" xfId="37" applyNumberFormat="1" applyFont="1" applyFill="1" applyBorder="1" applyAlignment="1">
      <alignment horizontal="center" vertical="center"/>
    </xf>
    <xf numFmtId="49" fontId="22" fillId="22" borderId="14" xfId="32" applyNumberFormat="1" applyFont="1" applyFill="1" applyBorder="1" applyAlignment="1" applyProtection="1">
      <alignment horizontal="center" vertical="center"/>
    </xf>
    <xf numFmtId="3" fontId="22" fillId="6" borderId="14" xfId="32" applyNumberFormat="1" applyFont="1" applyFill="1" applyBorder="1" applyAlignment="1">
      <alignment horizontal="center" vertical="center"/>
    </xf>
    <xf numFmtId="49" fontId="22" fillId="0" borderId="0" xfId="37" applyNumberFormat="1" applyFont="1" applyFill="1" applyBorder="1" applyAlignment="1">
      <alignment horizontal="center" vertical="center" wrapText="1"/>
    </xf>
    <xf numFmtId="0" fontId="18" fillId="0" borderId="14" xfId="32" applyNumberFormat="1" applyFont="1" applyBorder="1" applyAlignment="1">
      <alignment horizontal="center" vertical="center"/>
    </xf>
    <xf numFmtId="3" fontId="22" fillId="0" borderId="0" xfId="32" applyNumberFormat="1" applyFont="1" applyBorder="1" applyAlignment="1" applyProtection="1">
      <alignment horizontal="center" vertical="center"/>
      <protection locked="0"/>
    </xf>
    <xf numFmtId="49" fontId="22" fillId="0" borderId="0" xfId="32" applyNumberFormat="1" applyFont="1" applyBorder="1" applyAlignment="1">
      <alignment horizontal="left" vertical="center"/>
    </xf>
    <xf numFmtId="0" fontId="2" fillId="22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2" borderId="14" xfId="32" applyNumberFormat="1" applyFont="1" applyFill="1" applyBorder="1" applyAlignment="1" applyProtection="1">
      <alignment horizontal="center" vertical="center" wrapText="1" shrinkToFit="1"/>
    </xf>
    <xf numFmtId="49" fontId="28" fillId="22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2" borderId="10" xfId="0" applyNumberFormat="1" applyFont="1" applyFill="1" applyBorder="1" applyAlignment="1">
      <alignment horizontal="center" vertical="center"/>
    </xf>
    <xf numFmtId="0" fontId="28" fillId="22" borderId="10" xfId="0" applyFont="1" applyFill="1" applyBorder="1" applyAlignment="1">
      <alignment horizontal="center" vertical="center" wrapText="1" shrinkToFit="1"/>
    </xf>
    <xf numFmtId="0" fontId="28" fillId="22" borderId="10" xfId="0" applyFont="1" applyFill="1" applyBorder="1" applyAlignment="1">
      <alignment horizontal="center" vertical="center"/>
    </xf>
    <xf numFmtId="0" fontId="28" fillId="22" borderId="10" xfId="0" applyNumberFormat="1" applyFont="1" applyFill="1" applyBorder="1" applyAlignment="1">
      <alignment horizontal="center" vertical="center" wrapText="1" shrinkToFit="1"/>
    </xf>
    <xf numFmtId="49" fontId="30" fillId="22" borderId="10" xfId="32" applyNumberFormat="1" applyFont="1" applyFill="1" applyBorder="1" applyAlignment="1" applyProtection="1">
      <alignment horizontal="center" vertical="center" wrapText="1" shrinkToFit="1"/>
    </xf>
    <xf numFmtId="49" fontId="30" fillId="22" borderId="10" xfId="32" applyNumberFormat="1" applyFont="1" applyFill="1" applyBorder="1" applyAlignment="1" applyProtection="1">
      <alignment horizontal="center" vertical="center"/>
    </xf>
    <xf numFmtId="3" fontId="30" fillId="6" borderId="10" xfId="32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 applyAlignme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/>
    <xf numFmtId="0" fontId="29" fillId="0" borderId="0" xfId="0" applyFont="1" applyAlignment="1" applyProtection="1">
      <protection locked="0"/>
    </xf>
    <xf numFmtId="49" fontId="29" fillId="0" borderId="0" xfId="0" applyNumberFormat="1" applyFont="1" applyAlignment="1" applyProtection="1">
      <protection locked="0"/>
    </xf>
    <xf numFmtId="3" fontId="29" fillId="0" borderId="0" xfId="0" applyNumberFormat="1" applyFont="1" applyAlignment="1" applyProtection="1">
      <protection locked="0"/>
    </xf>
    <xf numFmtId="3" fontId="3" fillId="0" borderId="18" xfId="32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2" applyNumberFormat="1" applyFont="1" applyBorder="1" applyAlignment="1" applyProtection="1">
      <alignment horizontal="center" vertical="center"/>
    </xf>
    <xf numFmtId="0" fontId="21" fillId="0" borderId="11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left" vertical="center"/>
    </xf>
    <xf numFmtId="4" fontId="21" fillId="0" borderId="0" xfId="32" applyNumberFormat="1" applyFont="1" applyFill="1" applyBorder="1" applyAlignment="1" applyProtection="1">
      <alignment horizontal="right" vertical="center"/>
    </xf>
    <xf numFmtId="3" fontId="21" fillId="0" borderId="0" xfId="32" applyNumberFormat="1" applyFont="1" applyFill="1" applyBorder="1" applyAlignment="1" applyProtection="1">
      <alignment horizontal="center" vertical="center"/>
    </xf>
    <xf numFmtId="3" fontId="18" fillId="0" borderId="0" xfId="32" applyNumberFormat="1" applyFont="1" applyFill="1" applyBorder="1" applyAlignment="1" applyProtection="1">
      <alignment horizontal="center" vertical="center"/>
    </xf>
    <xf numFmtId="0" fontId="18" fillId="0" borderId="0" xfId="32" applyNumberFormat="1" applyFont="1" applyFill="1" applyBorder="1" applyAlignment="1" applyProtection="1">
      <alignment horizontal="center" vertical="center"/>
    </xf>
    <xf numFmtId="0" fontId="18" fillId="0" borderId="12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center" vertical="center"/>
    </xf>
    <xf numFmtId="49" fontId="18" fillId="0" borderId="13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left" vertical="center"/>
    </xf>
    <xf numFmtId="4" fontId="18" fillId="0" borderId="13" xfId="32" applyNumberFormat="1" applyFont="1" applyBorder="1" applyAlignment="1" applyProtection="1">
      <alignment horizontal="right" vertical="center"/>
    </xf>
    <xf numFmtId="0" fontId="18" fillId="0" borderId="14" xfId="32" applyNumberFormat="1" applyFont="1" applyBorder="1" applyAlignment="1" applyProtection="1">
      <alignment horizontal="center" vertical="center"/>
    </xf>
    <xf numFmtId="0" fontId="22" fillId="16" borderId="14" xfId="37" applyNumberFormat="1" applyFont="1" applyFill="1" applyBorder="1" applyAlignment="1" applyProtection="1">
      <alignment horizontal="center" vertical="center"/>
    </xf>
    <xf numFmtId="49" fontId="22" fillId="16" borderId="14" xfId="37" applyNumberFormat="1" applyFont="1" applyFill="1" applyBorder="1" applyAlignment="1" applyProtection="1">
      <alignment horizontal="center" vertical="center"/>
    </xf>
    <xf numFmtId="4" fontId="22" fillId="16" borderId="14" xfId="37" applyNumberFormat="1" applyFont="1" applyFill="1" applyBorder="1" applyAlignment="1" applyProtection="1">
      <alignment horizontal="center" vertical="center"/>
    </xf>
    <xf numFmtId="0" fontId="3" fillId="0" borderId="0" xfId="32" applyNumberFormat="1" applyBorder="1" applyAlignment="1" applyProtection="1">
      <alignment horizontal="center" vertical="center"/>
    </xf>
    <xf numFmtId="0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left" vertical="center"/>
    </xf>
    <xf numFmtId="0" fontId="22" fillId="0" borderId="0" xfId="32" applyNumberFormat="1" applyFont="1" applyBorder="1" applyAlignment="1" applyProtection="1">
      <alignment horizontal="left" vertical="center"/>
    </xf>
    <xf numFmtId="4" fontId="22" fillId="0" borderId="0" xfId="32" applyNumberFormat="1" applyFont="1" applyBorder="1" applyAlignment="1" applyProtection="1">
      <alignment horizontal="right" vertical="center"/>
    </xf>
    <xf numFmtId="0" fontId="22" fillId="0" borderId="0" xfId="37" applyNumberFormat="1" applyFont="1" applyFill="1" applyBorder="1" applyAlignment="1" applyProtection="1">
      <alignment horizontal="center" vertical="center" wrapText="1"/>
    </xf>
    <xf numFmtId="49" fontId="22" fillId="0" borderId="0" xfId="37" applyNumberFormat="1" applyFont="1" applyFill="1" applyBorder="1" applyAlignment="1" applyProtection="1">
      <alignment horizontal="center" vertical="center" wrapText="1"/>
    </xf>
    <xf numFmtId="3" fontId="22" fillId="0" borderId="0" xfId="32" applyNumberFormat="1" applyFont="1" applyBorder="1" applyAlignment="1" applyProtection="1">
      <alignment horizontal="center" vertical="center"/>
    </xf>
    <xf numFmtId="4" fontId="22" fillId="0" borderId="19" xfId="32" applyNumberFormat="1" applyFont="1" applyBorder="1" applyAlignment="1" applyProtection="1">
      <alignment horizontal="right" vertical="center"/>
    </xf>
    <xf numFmtId="3" fontId="3" fillId="0" borderId="0" xfId="32" applyNumberFormat="1" applyBorder="1" applyAlignment="1" applyProtection="1">
      <alignment horizontal="center" vertical="center"/>
    </xf>
    <xf numFmtId="4" fontId="3" fillId="0" borderId="0" xfId="32" applyNumberFormat="1" applyBorder="1" applyAlignment="1" applyProtection="1">
      <alignment horizontal="center" vertical="center"/>
    </xf>
    <xf numFmtId="49" fontId="3" fillId="0" borderId="0" xfId="32" applyNumberFormat="1" applyBorder="1" applyAlignment="1" applyProtection="1">
      <alignment horizontal="center" vertical="center"/>
    </xf>
    <xf numFmtId="0" fontId="3" fillId="0" borderId="0" xfId="32" applyNumberFormat="1" applyBorder="1" applyAlignment="1" applyProtection="1">
      <alignment horizontal="left" vertical="center"/>
    </xf>
    <xf numFmtId="4" fontId="3" fillId="0" borderId="0" xfId="32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2" borderId="10" xfId="32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2" borderId="10" xfId="32" applyNumberFormat="1" applyFont="1" applyFill="1" applyBorder="1" applyAlignment="1" applyProtection="1">
      <alignment horizontal="center" vertical="center" wrapText="1" shrinkToFit="1"/>
    </xf>
    <xf numFmtId="49" fontId="22" fillId="22" borderId="15" xfId="32" applyNumberFormat="1" applyFont="1" applyFill="1" applyBorder="1" applyAlignment="1" applyProtection="1">
      <alignment horizontal="center" vertical="center" wrapText="1"/>
    </xf>
    <xf numFmtId="49" fontId="22" fillId="22" borderId="12" xfId="32" applyNumberFormat="1" applyFont="1" applyFill="1" applyBorder="1" applyAlignment="1" applyProtection="1">
      <alignment horizontal="center" vertical="center" wrapText="1"/>
    </xf>
    <xf numFmtId="3" fontId="22" fillId="22" borderId="15" xfId="32" applyNumberFormat="1" applyFont="1" applyFill="1" applyBorder="1" applyAlignment="1" applyProtection="1">
      <alignment horizontal="center" vertical="center" wrapText="1"/>
    </xf>
    <xf numFmtId="4" fontId="18" fillId="0" borderId="0" xfId="32" applyNumberFormat="1" applyFont="1" applyFill="1" applyBorder="1" applyAlignment="1" applyProtection="1">
      <alignment horizontal="right" vertical="center"/>
    </xf>
    <xf numFmtId="4" fontId="22" fillId="6" borderId="15" xfId="32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6" borderId="10" xfId="32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 applyAlignment="1"/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0" fontId="0" fillId="0" borderId="20" xfId="0" applyBorder="1" applyAlignment="1"/>
    <xf numFmtId="0" fontId="0" fillId="0" borderId="21" xfId="0" applyBorder="1" applyAlignment="1"/>
    <xf numFmtId="4" fontId="21" fillId="0" borderId="0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Border="1" applyAlignment="1" applyProtection="1">
      <alignment horizontal="center" vertical="center"/>
    </xf>
    <xf numFmtId="4" fontId="22" fillId="16" borderId="14" xfId="37" applyNumberFormat="1" applyFont="1" applyFill="1" applyBorder="1" applyAlignment="1" applyProtection="1">
      <alignment horizontal="center" vertical="center" wrapText="1"/>
    </xf>
    <xf numFmtId="4" fontId="27" fillId="16" borderId="14" xfId="37" applyNumberFormat="1" applyFont="1" applyFill="1" applyBorder="1" applyAlignment="1" applyProtection="1">
      <alignment horizontal="center" vertical="center" wrapText="1"/>
    </xf>
    <xf numFmtId="4" fontId="22" fillId="0" borderId="0" xfId="32" applyNumberFormat="1" applyFont="1" applyBorder="1" applyAlignment="1" applyProtection="1">
      <alignment horizontal="center" vertical="center"/>
    </xf>
    <xf numFmtId="49" fontId="22" fillId="25" borderId="15" xfId="37" applyNumberFormat="1" applyFont="1" applyFill="1" applyBorder="1" applyAlignment="1" applyProtection="1">
      <alignment horizontal="center" vertical="center"/>
    </xf>
    <xf numFmtId="49" fontId="22" fillId="25" borderId="15" xfId="32" applyNumberFormat="1" applyFont="1" applyFill="1" applyBorder="1" applyAlignment="1" applyProtection="1">
      <alignment horizontal="center" vertical="center" wrapText="1"/>
    </xf>
    <xf numFmtId="14" fontId="3" fillId="0" borderId="21" xfId="32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0" fontId="18" fillId="0" borderId="22" xfId="32" applyNumberFormat="1" applyFont="1" applyBorder="1" applyAlignment="1" applyProtection="1">
      <alignment horizontal="center" vertical="center"/>
    </xf>
    <xf numFmtId="0" fontId="31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/>
    </xf>
    <xf numFmtId="49" fontId="32" fillId="0" borderId="0" xfId="32" applyNumberFormat="1" applyFont="1" applyBorder="1" applyAlignment="1" applyProtection="1">
      <alignment horizontal="left" vertical="center"/>
    </xf>
    <xf numFmtId="4" fontId="32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 indent="1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18" fillId="0" borderId="23" xfId="32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/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22" borderId="14" xfId="0" applyNumberFormat="1" applyFont="1" applyFill="1" applyBorder="1" applyAlignment="1" applyProtection="1">
      <alignment horizontal="right" vertical="center"/>
      <protection locked="0"/>
    </xf>
    <xf numFmtId="0" fontId="18" fillId="0" borderId="24" xfId="32" applyNumberFormat="1" applyFont="1" applyBorder="1" applyAlignment="1" applyProtection="1">
      <alignment horizontal="center" vertical="center"/>
    </xf>
    <xf numFmtId="49" fontId="18" fillId="0" borderId="0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Fill="1" applyBorder="1" applyAlignment="1" applyProtection="1">
      <alignment horizontal="right" vertical="center"/>
    </xf>
    <xf numFmtId="4" fontId="18" fillId="0" borderId="13" xfId="32" applyNumberFormat="1" applyFont="1" applyFill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left" vertical="center"/>
    </xf>
    <xf numFmtId="0" fontId="18" fillId="0" borderId="12" xfId="3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 vertical="center"/>
    </xf>
    <xf numFmtId="4" fontId="0" fillId="0" borderId="14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/>
    <xf numFmtId="0" fontId="0" fillId="0" borderId="13" xfId="0" applyFont="1" applyFill="1" applyBorder="1" applyAlignment="1" applyProtection="1"/>
    <xf numFmtId="0" fontId="0" fillId="0" borderId="20" xfId="0" applyFont="1" applyFill="1" applyBorder="1" applyAlignment="1" applyProtection="1"/>
    <xf numFmtId="4" fontId="0" fillId="0" borderId="21" xfId="0" applyNumberFormat="1" applyFont="1" applyFill="1" applyBorder="1" applyAlignment="1" applyProtection="1">
      <alignment horizontal="right" vertical="center"/>
    </xf>
    <xf numFmtId="0" fontId="18" fillId="0" borderId="0" xfId="32" applyNumberFormat="1" applyFont="1" applyBorder="1" applyAlignment="1" applyProtection="1">
      <alignment horizontal="left" vertical="center"/>
    </xf>
    <xf numFmtId="4" fontId="18" fillId="0" borderId="0" xfId="32" applyNumberFormat="1" applyFont="1" applyBorder="1" applyAlignment="1" applyProtection="1">
      <alignment horizontal="right" vertical="center"/>
    </xf>
    <xf numFmtId="0" fontId="0" fillId="0" borderId="24" xfId="0" applyFill="1" applyBorder="1" applyAlignment="1" applyProtection="1"/>
    <xf numFmtId="4" fontId="0" fillId="0" borderId="0" xfId="0" applyNumberFormat="1" applyFont="1" applyFill="1" applyBorder="1" applyAlignment="1" applyProtection="1">
      <alignment vertical="center"/>
    </xf>
    <xf numFmtId="0" fontId="27" fillId="0" borderId="0" xfId="32" applyNumberFormat="1" applyFont="1" applyFill="1" applyBorder="1" applyAlignment="1" applyProtection="1">
      <alignment horizontal="left" vertical="center" wrapText="1"/>
    </xf>
    <xf numFmtId="4" fontId="18" fillId="0" borderId="0" xfId="32" applyNumberFormat="1" applyFont="1" applyBorder="1" applyAlignment="1" applyProtection="1">
      <alignment horizontal="center" vertical="center"/>
    </xf>
    <xf numFmtId="4" fontId="34" fillId="26" borderId="14" xfId="0" applyNumberFormat="1" applyFont="1" applyFill="1" applyBorder="1" applyAlignment="1" applyProtection="1">
      <alignment horizontal="center" vertical="center"/>
    </xf>
    <xf numFmtId="0" fontId="18" fillId="0" borderId="24" xfId="32" applyNumberFormat="1" applyFont="1" applyBorder="1" applyAlignment="1" applyProtection="1">
      <alignment vertical="center"/>
    </xf>
    <xf numFmtId="0" fontId="18" fillId="27" borderId="14" xfId="32" applyNumberFormat="1" applyFont="1" applyFill="1" applyBorder="1" applyAlignment="1" applyProtection="1">
      <alignment horizontal="center" vertical="center"/>
    </xf>
    <xf numFmtId="0" fontId="21" fillId="0" borderId="24" xfId="32" applyNumberFormat="1" applyFont="1" applyFill="1" applyBorder="1" applyAlignment="1" applyProtection="1">
      <alignment horizontal="center" vertical="center"/>
    </xf>
    <xf numFmtId="0" fontId="3" fillId="0" borderId="0" xfId="32" quotePrefix="1" applyNumberFormat="1" applyBorder="1" applyAlignment="1" applyProtection="1">
      <alignment horizontal="center" vertical="center"/>
    </xf>
    <xf numFmtId="0" fontId="22" fillId="16" borderId="14" xfId="37" applyNumberFormat="1" applyFont="1" applyFill="1" applyBorder="1" applyAlignment="1" applyProtection="1">
      <alignment horizontal="center" vertical="center" wrapText="1"/>
    </xf>
    <xf numFmtId="49" fontId="22" fillId="16" borderId="14" xfId="37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>
      <alignment horizontal="right" vertical="center"/>
    </xf>
    <xf numFmtId="4" fontId="0" fillId="0" borderId="13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/>
    <xf numFmtId="0" fontId="3" fillId="0" borderId="13" xfId="32" applyNumberFormat="1" applyFont="1" applyFill="1" applyBorder="1" applyAlignment="1" applyProtection="1">
      <alignment horizontal="left" vertical="center"/>
    </xf>
    <xf numFmtId="0" fontId="18" fillId="0" borderId="15" xfId="32" applyNumberFormat="1" applyFont="1" applyBorder="1" applyAlignment="1" applyProtection="1">
      <alignment horizontal="center" vertical="center"/>
    </xf>
    <xf numFmtId="4" fontId="2" fillId="22" borderId="22" xfId="0" applyNumberFormat="1" applyFont="1" applyFill="1" applyBorder="1" applyAlignment="1">
      <alignment horizontal="right" vertical="center"/>
    </xf>
    <xf numFmtId="4" fontId="0" fillId="28" borderId="22" xfId="0" applyNumberFormat="1" applyFont="1" applyFill="1" applyBorder="1" applyAlignment="1">
      <alignment horizontal="right" vertical="center"/>
    </xf>
    <xf numFmtId="0" fontId="0" fillId="28" borderId="20" xfId="0" applyFont="1" applyFill="1" applyBorder="1" applyAlignment="1"/>
    <xf numFmtId="0" fontId="18" fillId="0" borderId="25" xfId="32" applyNumberFormat="1" applyFont="1" applyBorder="1" applyAlignment="1" applyProtection="1">
      <alignment horizontal="center" vertical="center"/>
    </xf>
    <xf numFmtId="4" fontId="2" fillId="28" borderId="22" xfId="0" applyNumberFormat="1" applyFont="1" applyFill="1" applyBorder="1" applyAlignment="1">
      <alignment horizontal="right" vertical="center"/>
    </xf>
    <xf numFmtId="0" fontId="18" fillId="0" borderId="26" xfId="32" applyNumberFormat="1" applyFont="1" applyBorder="1" applyAlignment="1" applyProtection="1">
      <alignment horizontal="center" vertical="center"/>
    </xf>
    <xf numFmtId="4" fontId="2" fillId="28" borderId="12" xfId="0" applyNumberFormat="1" applyFont="1" applyFill="1" applyBorder="1" applyAlignment="1">
      <alignment horizontal="right" vertical="center"/>
    </xf>
    <xf numFmtId="3" fontId="22" fillId="22" borderId="14" xfId="32" applyNumberFormat="1" applyFont="1" applyFill="1" applyBorder="1" applyAlignment="1" applyProtection="1">
      <alignment horizontal="center" vertical="center" wrapText="1"/>
    </xf>
    <xf numFmtId="0" fontId="33" fillId="0" borderId="0" xfId="32" applyNumberFormat="1" applyFont="1" applyBorder="1" applyAlignment="1" applyProtection="1">
      <alignment horizontal="left" vertical="center"/>
    </xf>
    <xf numFmtId="0" fontId="33" fillId="0" borderId="0" xfId="32" applyNumberFormat="1" applyFont="1" applyFill="1" applyBorder="1" applyAlignment="1" applyProtection="1">
      <alignment horizontal="left" vertical="center"/>
    </xf>
    <xf numFmtId="4" fontId="22" fillId="6" borderId="15" xfId="32" applyNumberFormat="1" applyFont="1" applyFill="1" applyBorder="1" applyAlignment="1" applyProtection="1">
      <alignment horizontal="center" vertical="center" wrapText="1"/>
    </xf>
    <xf numFmtId="3" fontId="22" fillId="6" borderId="15" xfId="32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right" vertical="center"/>
    </xf>
    <xf numFmtId="0" fontId="3" fillId="0" borderId="0" xfId="32" applyNumberFormat="1" applyBorder="1" applyAlignment="1" applyProtection="1">
      <alignment horizontal="right" vertical="center"/>
    </xf>
    <xf numFmtId="0" fontId="18" fillId="0" borderId="0" xfId="32" applyNumberFormat="1" applyFont="1" applyBorder="1" applyAlignment="1" applyProtection="1">
      <alignment horizontal="right" vertical="center"/>
    </xf>
    <xf numFmtId="4" fontId="2" fillId="30" borderId="21" xfId="0" applyNumberFormat="1" applyFont="1" applyFill="1" applyBorder="1" applyAlignment="1"/>
    <xf numFmtId="1" fontId="2" fillId="30" borderId="21" xfId="0" applyNumberFormat="1" applyFont="1" applyFill="1" applyBorder="1" applyAlignment="1"/>
    <xf numFmtId="1" fontId="2" fillId="30" borderId="14" xfId="0" applyNumberFormat="1" applyFont="1" applyFill="1" applyBorder="1" applyAlignment="1"/>
    <xf numFmtId="49" fontId="23" fillId="17" borderId="27" xfId="0" applyNumberFormat="1" applyFont="1" applyFill="1" applyBorder="1" applyAlignment="1">
      <alignment horizontal="center"/>
    </xf>
    <xf numFmtId="0" fontId="24" fillId="17" borderId="28" xfId="0" applyFont="1" applyFill="1" applyBorder="1" applyAlignment="1">
      <alignment horizontal="center"/>
    </xf>
    <xf numFmtId="0" fontId="24" fillId="17" borderId="29" xfId="0" applyFont="1" applyFill="1" applyBorder="1" applyAlignment="1">
      <alignment horizontal="center"/>
    </xf>
    <xf numFmtId="49" fontId="25" fillId="0" borderId="27" xfId="0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1" fillId="17" borderId="22" xfId="32" applyNumberFormat="1" applyFont="1" applyFill="1" applyBorder="1" applyAlignment="1">
      <alignment horizontal="center" vertical="center"/>
    </xf>
    <xf numFmtId="0" fontId="3" fillId="0" borderId="20" xfId="32" applyBorder="1" applyAlignment="1">
      <alignment horizontal="center" vertical="center"/>
    </xf>
    <xf numFmtId="0" fontId="3" fillId="0" borderId="21" xfId="32" applyBorder="1" applyAlignment="1">
      <alignment horizontal="center" vertical="center"/>
    </xf>
    <xf numFmtId="0" fontId="18" fillId="0" borderId="22" xfId="32" applyNumberFormat="1" applyFont="1" applyBorder="1" applyAlignment="1">
      <alignment horizontal="center" vertical="center"/>
    </xf>
    <xf numFmtId="0" fontId="18" fillId="0" borderId="20" xfId="32" applyNumberFormat="1" applyFont="1" applyBorder="1" applyAlignment="1">
      <alignment horizontal="center" vertical="center"/>
    </xf>
    <xf numFmtId="0" fontId="18" fillId="0" borderId="21" xfId="32" applyNumberFormat="1" applyFont="1" applyBorder="1" applyAlignment="1">
      <alignment horizontal="center" vertical="center"/>
    </xf>
    <xf numFmtId="14" fontId="3" fillId="0" borderId="22" xfId="32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3" fillId="0" borderId="20" xfId="32" applyBorder="1" applyAlignment="1">
      <alignment vertical="center"/>
    </xf>
    <xf numFmtId="0" fontId="3" fillId="0" borderId="21" xfId="32" applyBorder="1" applyAlignment="1">
      <alignment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8" xfId="0" applyBorder="1" applyAlignment="1"/>
    <xf numFmtId="0" fontId="0" fillId="0" borderId="29" xfId="0" applyBorder="1" applyAlignment="1"/>
    <xf numFmtId="14" fontId="3" fillId="0" borderId="16" xfId="32" applyNumberFormat="1" applyFont="1" applyBorder="1" applyAlignment="1" applyProtection="1">
      <alignment horizontal="center" vertical="center"/>
    </xf>
    <xf numFmtId="0" fontId="3" fillId="0" borderId="0" xfId="32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7" fillId="0" borderId="11" xfId="32" applyNumberFormat="1" applyFont="1" applyBorder="1" applyAlignment="1" applyProtection="1">
      <alignment horizontal="center" vertical="center" wrapText="1" shrinkToFit="1"/>
    </xf>
    <xf numFmtId="0" fontId="37" fillId="0" borderId="0" xfId="0" applyFont="1" applyAlignment="1">
      <alignment horizontal="center" vertical="center" wrapText="1" shrinkToFit="1"/>
    </xf>
    <xf numFmtId="0" fontId="18" fillId="0" borderId="20" xfId="32" applyNumberFormat="1" applyFont="1" applyBorder="1" applyAlignment="1" applyProtection="1">
      <alignment horizontal="center" vertical="center"/>
    </xf>
    <xf numFmtId="0" fontId="18" fillId="0" borderId="21" xfId="32" applyNumberFormat="1" applyFont="1" applyBorder="1" applyAlignment="1" applyProtection="1">
      <alignment horizontal="center" vertical="center"/>
    </xf>
    <xf numFmtId="0" fontId="3" fillId="0" borderId="20" xfId="32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17" borderId="11" xfId="32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3" fillId="0" borderId="20" xfId="32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7" xfId="32" applyNumberFormat="1" applyFont="1" applyBorder="1" applyAlignment="1" applyProtection="1">
      <alignment horizontal="center" vertical="center" wrapText="1"/>
    </xf>
    <xf numFmtId="0" fontId="18" fillId="0" borderId="28" xfId="32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2" fillId="0" borderId="11" xfId="32" applyNumberFormat="1" applyFont="1" applyBorder="1" applyAlignment="1" applyProtection="1">
      <alignment horizontal="left" vertical="center" wrapText="1"/>
    </xf>
    <xf numFmtId="0" fontId="32" fillId="0" borderId="0" xfId="32" applyNumberFormat="1" applyFont="1" applyBorder="1" applyAlignment="1" applyProtection="1">
      <alignment horizontal="left" vertical="center" wrapText="1"/>
    </xf>
    <xf numFmtId="49" fontId="32" fillId="0" borderId="11" xfId="32" quotePrefix="1" applyNumberFormat="1" applyFont="1" applyBorder="1" applyAlignment="1" applyProtection="1">
      <alignment horizontal="left" vertical="center" wrapText="1"/>
    </xf>
    <xf numFmtId="49" fontId="32" fillId="0" borderId="0" xfId="32" applyNumberFormat="1" applyFont="1" applyBorder="1" applyAlignment="1" applyProtection="1">
      <alignment horizontal="left" vertical="center" wrapText="1"/>
    </xf>
    <xf numFmtId="0" fontId="18" fillId="29" borderId="22" xfId="32" applyNumberFormat="1" applyFont="1" applyFill="1" applyBorder="1" applyAlignment="1" applyProtection="1">
      <alignment horizontal="left" vertical="center"/>
    </xf>
    <xf numFmtId="0" fontId="0" fillId="29" borderId="20" xfId="0" applyFill="1" applyBorder="1" applyAlignment="1" applyProtection="1">
      <alignment horizontal="left"/>
    </xf>
    <xf numFmtId="0" fontId="3" fillId="27" borderId="22" xfId="32" applyNumberFormat="1" applyFont="1" applyFill="1" applyBorder="1" applyAlignment="1" applyProtection="1">
      <alignment horizontal="center" vertical="center"/>
    </xf>
    <xf numFmtId="0" fontId="3" fillId="27" borderId="21" xfId="32" applyNumberFormat="1" applyFont="1" applyFill="1" applyBorder="1" applyAlignment="1" applyProtection="1">
      <alignment horizontal="center" vertical="center"/>
    </xf>
    <xf numFmtId="0" fontId="3" fillId="0" borderId="0" xfId="32" applyNumberFormat="1" applyFont="1" applyFill="1" applyBorder="1" applyAlignment="1" applyProtection="1">
      <alignment horizontal="center" vertical="center"/>
    </xf>
    <xf numFmtId="0" fontId="31" fillId="0" borderId="0" xfId="32" applyNumberFormat="1" applyFont="1" applyFill="1" applyBorder="1" applyAlignment="1" applyProtection="1">
      <alignment vertical="center"/>
    </xf>
    <xf numFmtId="0" fontId="36" fillId="0" borderId="0" xfId="0" applyFont="1" applyAlignment="1"/>
    <xf numFmtId="0" fontId="21" fillId="17" borderId="31" xfId="32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/>
    <xf numFmtId="0" fontId="0" fillId="0" borderId="32" xfId="0" applyBorder="1" applyAlignment="1" applyProtection="1"/>
    <xf numFmtId="0" fontId="18" fillId="27" borderId="22" xfId="32" applyNumberFormat="1" applyFont="1" applyFill="1" applyBorder="1" applyAlignment="1" applyProtection="1">
      <alignment horizontal="left" vertical="center"/>
    </xf>
    <xf numFmtId="0" fontId="0" fillId="27" borderId="21" xfId="0" applyFill="1" applyBorder="1" applyAlignment="1" applyProtection="1">
      <alignment horizontal="left"/>
    </xf>
    <xf numFmtId="0" fontId="3" fillId="0" borderId="22" xfId="32" applyNumberFormat="1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/>
    </xf>
    <xf numFmtId="0" fontId="0" fillId="0" borderId="20" xfId="0" applyFont="1" applyFill="1" applyBorder="1" applyAlignment="1" applyProtection="1">
      <alignment horizontal="left"/>
    </xf>
    <xf numFmtId="0" fontId="18" fillId="24" borderId="22" xfId="32" applyNumberFormat="1" applyFont="1" applyFill="1" applyBorder="1" applyAlignment="1" applyProtection="1">
      <alignment horizontal="center" vertical="center"/>
    </xf>
    <xf numFmtId="0" fontId="0" fillId="24" borderId="20" xfId="0" applyFill="1" applyBorder="1" applyAlignment="1" applyProtection="1"/>
    <xf numFmtId="0" fontId="0" fillId="24" borderId="21" xfId="0" applyFill="1" applyBorder="1" applyAlignment="1" applyProtection="1"/>
    <xf numFmtId="0" fontId="3" fillId="0" borderId="21" xfId="32" applyNumberFormat="1" applyFont="1" applyFill="1" applyBorder="1" applyAlignment="1" applyProtection="1">
      <alignment horizontal="left" vertical="center"/>
    </xf>
    <xf numFmtId="0" fontId="0" fillId="29" borderId="21" xfId="0" applyFill="1" applyBorder="1" applyAlignment="1" applyProtection="1">
      <alignment horizontal="left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top" wrapText="1"/>
    </xf>
    <xf numFmtId="0" fontId="32" fillId="0" borderId="0" xfId="32" quotePrefix="1" applyNumberFormat="1" applyFont="1" applyBorder="1" applyAlignment="1" applyProtection="1">
      <alignment horizontal="left" vertical="top" wrapText="1"/>
    </xf>
    <xf numFmtId="0" fontId="0" fillId="27" borderId="20" xfId="0" applyFill="1" applyBorder="1" applyAlignment="1">
      <alignment horizontal="left"/>
    </xf>
    <xf numFmtId="0" fontId="0" fillId="27" borderId="21" xfId="0" applyFill="1" applyBorder="1" applyAlignment="1">
      <alignment horizontal="left"/>
    </xf>
    <xf numFmtId="0" fontId="18" fillId="0" borderId="19" xfId="32" applyNumberFormat="1" applyFont="1" applyBorder="1" applyAlignment="1" applyProtection="1">
      <alignment horizontal="center" vertical="center"/>
    </xf>
    <xf numFmtId="0" fontId="18" fillId="0" borderId="32" xfId="32" applyNumberFormat="1" applyFont="1" applyBorder="1" applyAlignment="1" applyProtection="1">
      <alignment horizontal="center" vertical="center"/>
    </xf>
    <xf numFmtId="0" fontId="18" fillId="22" borderId="20" xfId="32" applyNumberFormat="1" applyFont="1" applyFill="1" applyBorder="1" applyAlignment="1" applyProtection="1">
      <alignment horizontal="left" vertical="center"/>
    </xf>
    <xf numFmtId="0" fontId="18" fillId="22" borderId="21" xfId="32" applyNumberFormat="1" applyFont="1" applyFill="1" applyBorder="1" applyAlignment="1" applyProtection="1">
      <alignment horizontal="left" vertical="center"/>
    </xf>
    <xf numFmtId="0" fontId="21" fillId="17" borderId="22" xfId="32" applyNumberFormat="1" applyFont="1" applyFill="1" applyBorder="1" applyAlignment="1" applyProtection="1">
      <alignment horizontal="center" vertical="center"/>
    </xf>
    <xf numFmtId="0" fontId="18" fillId="28" borderId="20" xfId="32" applyNumberFormat="1" applyFont="1" applyFill="1" applyBorder="1" applyAlignment="1" applyProtection="1">
      <alignment horizontal="left" vertical="center"/>
    </xf>
    <xf numFmtId="0" fontId="18" fillId="28" borderId="21" xfId="32" applyNumberFormat="1" applyFont="1" applyFill="1" applyBorder="1" applyAlignment="1" applyProtection="1">
      <alignment horizontal="left" vertical="center"/>
    </xf>
    <xf numFmtId="0" fontId="18" fillId="28" borderId="13" xfId="32" applyNumberFormat="1" applyFont="1" applyFill="1" applyBorder="1" applyAlignment="1" applyProtection="1">
      <alignment horizontal="left" vertical="center"/>
    </xf>
    <xf numFmtId="0" fontId="18" fillId="28" borderId="23" xfId="32" applyNumberFormat="1" applyFont="1" applyFill="1" applyBorder="1" applyAlignment="1" applyProtection="1">
      <alignment horizontal="left" vertical="center"/>
    </xf>
    <xf numFmtId="0" fontId="3" fillId="28" borderId="22" xfId="32" applyNumberFormat="1" applyFont="1" applyFill="1" applyBorder="1" applyAlignment="1" applyProtection="1">
      <alignment horizontal="left" vertical="center"/>
    </xf>
    <xf numFmtId="0" fontId="3" fillId="28" borderId="20" xfId="32" applyNumberFormat="1" applyFont="1" applyFill="1" applyBorder="1" applyAlignment="1" applyProtection="1">
      <alignment horizontal="left" vertical="center"/>
    </xf>
    <xf numFmtId="0" fontId="3" fillId="28" borderId="21" xfId="32" applyNumberFormat="1" applyFont="1" applyFill="1" applyBorder="1" applyAlignment="1" applyProtection="1">
      <alignment horizontal="left" vertical="center"/>
    </xf>
    <xf numFmtId="0" fontId="18" fillId="0" borderId="20" xfId="32" applyNumberFormat="1" applyFont="1" applyFill="1" applyBorder="1" applyAlignment="1" applyProtection="1">
      <alignment horizontal="center" vertical="center"/>
    </xf>
    <xf numFmtId="4" fontId="18" fillId="6" borderId="22" xfId="32" applyNumberFormat="1" applyFont="1" applyFill="1" applyBorder="1" applyAlignment="1" applyProtection="1">
      <alignment horizontal="center" vertical="center" wrapText="1"/>
    </xf>
    <xf numFmtId="4" fontId="18" fillId="6" borderId="20" xfId="32" applyNumberFormat="1" applyFont="1" applyFill="1" applyBorder="1" applyAlignment="1" applyProtection="1">
      <alignment horizontal="center" vertical="center" wrapText="1"/>
    </xf>
    <xf numFmtId="0" fontId="0" fillId="6" borderId="21" xfId="0" applyFill="1" applyBorder="1" applyAlignment="1">
      <alignment horizontal="center"/>
    </xf>
    <xf numFmtId="0" fontId="18" fillId="24" borderId="20" xfId="32" applyNumberFormat="1" applyFont="1" applyFill="1" applyBorder="1" applyAlignment="1" applyProtection="1">
      <alignment horizontal="center" vertical="center"/>
    </xf>
    <xf numFmtId="0" fontId="18" fillId="0" borderId="0" xfId="32" applyNumberFormat="1" applyFont="1" applyBorder="1" applyAlignment="1" applyProtection="1">
      <alignment horizontal="left" vertical="center"/>
    </xf>
    <xf numFmtId="0" fontId="18" fillId="0" borderId="31" xfId="32" applyNumberFormat="1" applyFont="1" applyBorder="1" applyAlignment="1" applyProtection="1">
      <alignment horizontal="center" vertical="center"/>
    </xf>
    <xf numFmtId="0" fontId="0" fillId="0" borderId="32" xfId="0" applyBorder="1" applyAlignment="1"/>
    <xf numFmtId="0" fontId="18" fillId="0" borderId="11" xfId="32" applyNumberFormat="1" applyFont="1" applyBorder="1" applyAlignment="1" applyProtection="1">
      <alignment horizontal="center" vertical="center"/>
    </xf>
    <xf numFmtId="0" fontId="0" fillId="0" borderId="24" xfId="0" applyBorder="1" applyAlignment="1"/>
    <xf numFmtId="0" fontId="18" fillId="0" borderId="12" xfId="32" applyNumberFormat="1" applyFont="1" applyBorder="1" applyAlignment="1" applyProtection="1">
      <alignment horizontal="center" vertical="center"/>
    </xf>
    <xf numFmtId="0" fontId="0" fillId="0" borderId="23" xfId="0" applyBorder="1" applyAlignment="1"/>
    <xf numFmtId="0" fontId="0" fillId="53" borderId="21" xfId="0" applyFill="1" applyBorder="1" applyAlignment="1"/>
    <xf numFmtId="0" fontId="0" fillId="53" borderId="20" xfId="0" applyFill="1" applyBorder="1" applyAlignment="1"/>
    <xf numFmtId="0" fontId="18" fillId="53" borderId="22" xfId="32" applyNumberFormat="1" applyFont="1" applyFill="1" applyBorder="1" applyAlignment="1" applyProtection="1">
      <alignment horizontal="center" vertical="center"/>
    </xf>
  </cellXfs>
  <cellStyles count="87">
    <cellStyle name="20% - Colore 1" xfId="1" builtinId="30" customBuiltin="1"/>
    <cellStyle name="20% - Colore 1 2" xfId="50"/>
    <cellStyle name="20% - Colore 2" xfId="2" builtinId="34" customBuiltin="1"/>
    <cellStyle name="20% - Colore 2 2" xfId="51"/>
    <cellStyle name="20% - Colore 3" xfId="3" builtinId="38" customBuiltin="1"/>
    <cellStyle name="20% - Colore 3 2" xfId="52"/>
    <cellStyle name="20% - Colore 4" xfId="4" builtinId="42" customBuiltin="1"/>
    <cellStyle name="20% - Colore 4 2" xfId="53"/>
    <cellStyle name="20% - Colore 5" xfId="5" builtinId="46" customBuiltin="1"/>
    <cellStyle name="20% - Colore 5 2" xfId="54"/>
    <cellStyle name="20% - Colore 6" xfId="6" builtinId="50" customBuiltin="1"/>
    <cellStyle name="20% - Colore 6 2" xfId="55"/>
    <cellStyle name="40% - Colore 1" xfId="7" builtinId="31" customBuiltin="1"/>
    <cellStyle name="40% - Colore 1 2" xfId="56"/>
    <cellStyle name="40% - Colore 2" xfId="8" builtinId="35" customBuiltin="1"/>
    <cellStyle name="40% - Colore 2 2" xfId="57"/>
    <cellStyle name="40% - Colore 3" xfId="9" builtinId="39" customBuiltin="1"/>
    <cellStyle name="40% - Colore 3 2" xfId="58"/>
    <cellStyle name="40% - Colore 4" xfId="10" builtinId="43" customBuiltin="1"/>
    <cellStyle name="40% - Colore 4 2" xfId="59"/>
    <cellStyle name="40% - Colore 5" xfId="11" builtinId="47" customBuiltin="1"/>
    <cellStyle name="40% - Colore 5 2" xfId="60"/>
    <cellStyle name="40% - Colore 6" xfId="12" builtinId="51" customBuiltin="1"/>
    <cellStyle name="40% - Colore 6 2" xfId="61"/>
    <cellStyle name="60% - Colore 1" xfId="13" builtinId="32" customBuiltin="1"/>
    <cellStyle name="60% - Colore 1 2" xfId="62"/>
    <cellStyle name="60% - Colore 2" xfId="14" builtinId="36" customBuiltin="1"/>
    <cellStyle name="60% - Colore 2 2" xfId="63"/>
    <cellStyle name="60% - Colore 3" xfId="15" builtinId="40" customBuiltin="1"/>
    <cellStyle name="60% - Colore 3 2" xfId="64"/>
    <cellStyle name="60% - Colore 4" xfId="16" builtinId="44" customBuiltin="1"/>
    <cellStyle name="60% - Colore 4 2" xfId="65"/>
    <cellStyle name="60% - Colore 5" xfId="17" builtinId="48" customBuiltin="1"/>
    <cellStyle name="60% - Colore 5 2" xfId="66"/>
    <cellStyle name="60% - Colore 6" xfId="18" builtinId="52" customBuiltin="1"/>
    <cellStyle name="60% - Colore 6 2" xfId="67"/>
    <cellStyle name="Calcolo" xfId="19" builtinId="22" customBuiltin="1"/>
    <cellStyle name="Calcolo 2" xfId="68"/>
    <cellStyle name="Cella collegata" xfId="20" builtinId="24" customBuiltin="1"/>
    <cellStyle name="Cella da controllare" xfId="21" builtinId="23" customBuiltin="1"/>
    <cellStyle name="Cella da controllare 2" xfId="69"/>
    <cellStyle name="Colore 1" xfId="22" builtinId="29" customBuiltin="1"/>
    <cellStyle name="Colore 1 2" xfId="70"/>
    <cellStyle name="Colore 2" xfId="23" builtinId="33" customBuiltin="1"/>
    <cellStyle name="Colore 2 2" xfId="71"/>
    <cellStyle name="Colore 3" xfId="24" builtinId="37" customBuiltin="1"/>
    <cellStyle name="Colore 3 2" xfId="72"/>
    <cellStyle name="Colore 4" xfId="25" builtinId="41" customBuiltin="1"/>
    <cellStyle name="Colore 4 2" xfId="73"/>
    <cellStyle name="Colore 5" xfId="26" builtinId="45" customBuiltin="1"/>
    <cellStyle name="Colore 5 2" xfId="74"/>
    <cellStyle name="Colore 6" xfId="27" builtinId="49" customBuiltin="1"/>
    <cellStyle name="Colore 6 2" xfId="75"/>
    <cellStyle name="Euro" xfId="28"/>
    <cellStyle name="Euro 2" xfId="76"/>
    <cellStyle name="Input" xfId="29" builtinId="20" customBuiltin="1"/>
    <cellStyle name="Input 2" xfId="77"/>
    <cellStyle name="Migliaia [0] 2" xfId="30"/>
    <cellStyle name="Migliaia [0] 2 2" xfId="78"/>
    <cellStyle name="Neutrale" xfId="31" builtinId="28" customBuiltin="1"/>
    <cellStyle name="Neutrale 2" xfId="79"/>
    <cellStyle name="Normale" xfId="0" builtinId="0"/>
    <cellStyle name="Normale 2" xfId="32"/>
    <cellStyle name="Normale 2 2" xfId="33"/>
    <cellStyle name="Normale 3" xfId="34"/>
    <cellStyle name="Normale 3 2" xfId="80"/>
    <cellStyle name="Normale 4" xfId="35"/>
    <cellStyle name="Normale 4 2" xfId="81"/>
    <cellStyle name="Normale 5" xfId="36"/>
    <cellStyle name="Normale 5 2" xfId="82"/>
    <cellStyle name="Normale_Foglio1" xfId="37"/>
    <cellStyle name="Nota" xfId="38" builtinId="10" customBuiltin="1"/>
    <cellStyle name="Nota 2" xfId="83"/>
    <cellStyle name="Output" xfId="39" builtinId="21" customBuiltin="1"/>
    <cellStyle name="Output 2" xfId="84"/>
    <cellStyle name="Testo avviso" xfId="40" builtinId="11" customBuiltin="1"/>
    <cellStyle name="Testo descrittivo" xfId="41" builtinId="53" customBuiltin="1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e" xfId="47" builtinId="25" customBuiltin="1"/>
    <cellStyle name="Valore non valido" xfId="48" builtinId="27" customBuiltin="1"/>
    <cellStyle name="Valore non valido 2" xfId="85"/>
    <cellStyle name="Valore valido" xfId="49" builtinId="26" customBuiltin="1"/>
    <cellStyle name="Valore valido 2" xfId="8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6"/>
  <sheetViews>
    <sheetView showGridLines="0" zoomScaleNormal="100" workbookViewId="0">
      <selection sqref="A1:L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 x14ac:dyDescent="0.35">
      <c r="A1" s="213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</row>
    <row r="2" spans="1:12" s="62" customFormat="1" ht="23.1" customHeight="1" x14ac:dyDescent="0.2">
      <c r="A2" s="216" t="s">
        <v>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8"/>
    </row>
    <row r="3" spans="1:12" ht="24.95" customHeight="1" x14ac:dyDescent="0.2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 x14ac:dyDescent="0.2">
      <c r="F4" s="5"/>
      <c r="K4" s="14"/>
    </row>
    <row r="6" spans="1:12" x14ac:dyDescent="0.2">
      <c r="I6" s="6"/>
      <c r="J6" s="2"/>
      <c r="L6" s="2"/>
    </row>
  </sheetData>
  <mergeCells count="2">
    <mergeCell ref="A1:L1"/>
    <mergeCell ref="A2:L2"/>
  </mergeCells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H14"/>
  <sheetViews>
    <sheetView showGridLines="0" zoomScaleNormal="100" workbookViewId="0">
      <selection sqref="A1:AH1"/>
    </sheetView>
  </sheetViews>
  <sheetFormatPr defaultRowHeight="15" x14ac:dyDescent="0.2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 x14ac:dyDescent="0.2">
      <c r="A1" s="219" t="s">
        <v>12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1"/>
    </row>
    <row r="2" spans="1:34" s="26" customFormat="1" ht="15" customHeight="1" x14ac:dyDescent="0.2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 x14ac:dyDescent="0.2">
      <c r="A3" s="222" t="s">
        <v>55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1"/>
    </row>
    <row r="4" spans="1:34" s="15" customFormat="1" ht="15" customHeight="1" x14ac:dyDescent="0.2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225" t="s">
        <v>13</v>
      </c>
      <c r="AB4" s="220"/>
      <c r="AC4" s="220"/>
      <c r="AD4" s="220"/>
      <c r="AE4" s="220"/>
      <c r="AF4" s="220"/>
      <c r="AG4" s="226"/>
      <c r="AH4" s="32">
        <v>30</v>
      </c>
    </row>
    <row r="5" spans="1:34" s="15" customFormat="1" ht="23.1" customHeight="1" x14ac:dyDescent="0.2">
      <c r="A5" s="222" t="s">
        <v>14</v>
      </c>
      <c r="B5" s="223"/>
      <c r="C5" s="224"/>
      <c r="D5" s="222" t="s">
        <v>15</v>
      </c>
      <c r="E5" s="223"/>
      <c r="F5" s="223"/>
      <c r="G5" s="223"/>
      <c r="H5" s="224"/>
      <c r="I5" s="222" t="s">
        <v>16</v>
      </c>
      <c r="J5" s="223"/>
      <c r="K5" s="224"/>
      <c r="L5" s="222" t="s">
        <v>1</v>
      </c>
      <c r="M5" s="223"/>
      <c r="N5" s="223"/>
      <c r="O5" s="222" t="s">
        <v>17</v>
      </c>
      <c r="P5" s="224"/>
      <c r="Q5" s="222" t="s">
        <v>18</v>
      </c>
      <c r="R5" s="223"/>
      <c r="S5" s="223"/>
      <c r="T5" s="224"/>
      <c r="U5" s="222" t="s">
        <v>19</v>
      </c>
      <c r="V5" s="223"/>
      <c r="W5" s="223"/>
      <c r="X5" s="58" t="s">
        <v>47</v>
      </c>
      <c r="Y5" s="222" t="s">
        <v>20</v>
      </c>
      <c r="Z5" s="224"/>
      <c r="AA5" s="227" t="s">
        <v>41</v>
      </c>
      <c r="AB5" s="228"/>
      <c r="AC5" s="228"/>
      <c r="AD5" s="228"/>
      <c r="AE5" s="228"/>
      <c r="AF5" s="228"/>
      <c r="AG5" s="228"/>
      <c r="AH5" s="229"/>
    </row>
    <row r="6" spans="1:34" ht="36" customHeight="1" x14ac:dyDescent="0.2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 x14ac:dyDescent="0.2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 x14ac:dyDescent="0.2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 x14ac:dyDescent="0.2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 x14ac:dyDescent="0.2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 x14ac:dyDescent="0.2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 x14ac:dyDescent="0.2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 x14ac:dyDescent="0.2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 x14ac:dyDescent="0.2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A1:AH1"/>
    <mergeCell ref="A3:AH3"/>
    <mergeCell ref="A5:C5"/>
    <mergeCell ref="D5:H5"/>
    <mergeCell ref="I5:K5"/>
    <mergeCell ref="L5:N5"/>
    <mergeCell ref="O5:P5"/>
    <mergeCell ref="Q5:T5"/>
    <mergeCell ref="U5:W5"/>
    <mergeCell ref="AA4:AG4"/>
    <mergeCell ref="Y5:Z5"/>
    <mergeCell ref="AA5:AH5"/>
  </mergeCells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showGridLines="0" zoomScaleNormal="100" workbookViewId="0">
      <selection sqref="A1:R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 x14ac:dyDescent="0.35">
      <c r="A1" s="213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3"/>
    </row>
    <row r="2" spans="1:18" ht="23.1" customHeigh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 x14ac:dyDescent="0.2">
      <c r="A3" s="216" t="s">
        <v>54</v>
      </c>
      <c r="B3" s="217"/>
      <c r="C3" s="217"/>
      <c r="D3" s="217"/>
      <c r="E3" s="217"/>
      <c r="F3" s="217"/>
      <c r="G3" s="217"/>
      <c r="H3" s="217"/>
      <c r="I3" s="217"/>
      <c r="J3" s="217"/>
      <c r="K3" s="232"/>
      <c r="L3" s="232"/>
      <c r="M3" s="232"/>
      <c r="N3" s="232"/>
      <c r="O3" s="232"/>
      <c r="P3" s="232"/>
      <c r="Q3" s="232"/>
      <c r="R3" s="233"/>
    </row>
    <row r="4" spans="1:18" ht="23.1" customHeight="1" x14ac:dyDescent="0.2">
      <c r="A4" s="216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5" spans="1:18" s="62" customFormat="1" ht="23.1" customHeight="1" x14ac:dyDescent="0.2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34" t="s">
        <v>13</v>
      </c>
      <c r="L5" s="235"/>
      <c r="M5" s="235"/>
      <c r="N5" s="235"/>
      <c r="O5" s="235"/>
      <c r="P5" s="235"/>
      <c r="Q5" s="236"/>
      <c r="R5" s="84">
        <v>30</v>
      </c>
    </row>
    <row r="6" spans="1:18" ht="35.1" customHeight="1" x14ac:dyDescent="0.2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 x14ac:dyDescent="0.2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 x14ac:dyDescent="0.2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showGridLines="0" zoomScaleNormal="100" workbookViewId="0">
      <selection sqref="A1:AI1"/>
    </sheetView>
  </sheetViews>
  <sheetFormatPr defaultRowHeight="15" x14ac:dyDescent="0.2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37" width="9.140625" style="107" customWidth="1"/>
    <col min="38" max="38" width="19" style="107" customWidth="1"/>
    <col min="39" max="16384" width="9.140625" style="107"/>
  </cols>
  <sheetData>
    <row r="1" spans="1:38" s="90" customFormat="1" ht="23.1" customHeight="1" x14ac:dyDescent="0.2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5"/>
    </row>
    <row r="2" spans="1:38" s="97" customFormat="1" ht="15" customHeight="1" x14ac:dyDescent="0.2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8" s="90" customFormat="1" ht="23.1" customHeight="1" x14ac:dyDescent="0.2">
      <c r="A3" s="227" t="s">
        <v>57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7"/>
    </row>
    <row r="4" spans="1:38" s="90" customFormat="1" ht="15" customHeight="1" x14ac:dyDescent="0.2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225"/>
      <c r="AE4" s="248"/>
      <c r="AF4" s="248"/>
      <c r="AG4" s="248"/>
      <c r="AH4" s="249"/>
      <c r="AI4" s="242"/>
    </row>
    <row r="5" spans="1:38" s="90" customFormat="1" ht="23.1" customHeight="1" x14ac:dyDescent="0.2">
      <c r="A5" s="227" t="s">
        <v>14</v>
      </c>
      <c r="B5" s="239"/>
      <c r="C5" s="240"/>
      <c r="D5" s="227" t="s">
        <v>15</v>
      </c>
      <c r="E5" s="239"/>
      <c r="F5" s="239"/>
      <c r="G5" s="239"/>
      <c r="H5" s="239"/>
      <c r="I5" s="239"/>
      <c r="J5" s="239"/>
      <c r="K5" s="240"/>
      <c r="L5" s="227" t="s">
        <v>16</v>
      </c>
      <c r="M5" s="239"/>
      <c r="N5" s="240"/>
      <c r="O5" s="227" t="s">
        <v>1</v>
      </c>
      <c r="P5" s="239"/>
      <c r="Q5" s="239"/>
      <c r="R5" s="227" t="s">
        <v>17</v>
      </c>
      <c r="S5" s="240"/>
      <c r="T5" s="227" t="s">
        <v>18</v>
      </c>
      <c r="U5" s="239"/>
      <c r="V5" s="239"/>
      <c r="W5" s="240"/>
      <c r="X5" s="227" t="s">
        <v>19</v>
      </c>
      <c r="Y5" s="239"/>
      <c r="Z5" s="239"/>
      <c r="AA5" s="103" t="s">
        <v>47</v>
      </c>
      <c r="AB5" s="227" t="s">
        <v>20</v>
      </c>
      <c r="AC5" s="240"/>
      <c r="AD5" s="227" t="s">
        <v>64</v>
      </c>
      <c r="AE5" s="241"/>
      <c r="AF5" s="241"/>
      <c r="AG5" s="241"/>
      <c r="AH5" s="241"/>
      <c r="AI5" s="242"/>
    </row>
    <row r="6" spans="1:38" ht="36" customHeight="1" x14ac:dyDescent="0.2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66</v>
      </c>
      <c r="H6" s="106" t="s">
        <v>67</v>
      </c>
      <c r="I6" s="142" t="s">
        <v>68</v>
      </c>
      <c r="J6" s="141" t="s">
        <v>69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58</v>
      </c>
      <c r="AE6" s="127" t="s">
        <v>59</v>
      </c>
      <c r="AF6" s="127" t="s">
        <v>61</v>
      </c>
      <c r="AG6" s="128" t="s">
        <v>60</v>
      </c>
      <c r="AH6" s="131" t="s">
        <v>62</v>
      </c>
      <c r="AI6" s="129" t="s">
        <v>65</v>
      </c>
      <c r="AJ6" s="237"/>
      <c r="AK6" s="238"/>
      <c r="AL6" s="238"/>
    </row>
    <row r="7" spans="1:38" x14ac:dyDescent="0.2">
      <c r="A7" s="108"/>
      <c r="B7" s="108"/>
      <c r="C7" s="109"/>
      <c r="D7" s="110"/>
      <c r="E7" s="109"/>
      <c r="F7" s="111"/>
      <c r="G7" s="112"/>
      <c r="H7" s="112"/>
      <c r="I7" s="107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8" x14ac:dyDescent="0.2">
      <c r="C8" s="107"/>
      <c r="D8" s="107"/>
      <c r="E8" s="107"/>
      <c r="F8" s="107"/>
      <c r="G8" s="107"/>
      <c r="H8" s="107"/>
      <c r="I8" s="107"/>
      <c r="J8" s="107"/>
      <c r="N8" s="107"/>
      <c r="O8" s="107"/>
      <c r="P8" s="107"/>
      <c r="Q8" s="107"/>
      <c r="S8" s="107"/>
      <c r="AC8" s="107"/>
      <c r="AD8" s="107"/>
      <c r="AE8" s="107"/>
      <c r="AG8" s="118"/>
      <c r="AH8" s="118"/>
    </row>
    <row r="9" spans="1:38" x14ac:dyDescent="0.2">
      <c r="C9" s="107"/>
      <c r="D9" s="107"/>
      <c r="E9" s="107"/>
      <c r="F9" s="107"/>
      <c r="G9" s="107"/>
      <c r="H9" s="107"/>
      <c r="I9" s="107"/>
      <c r="J9" s="107"/>
      <c r="N9" s="107"/>
      <c r="O9" s="107"/>
      <c r="P9" s="107"/>
      <c r="Q9" s="107"/>
      <c r="S9" s="107"/>
      <c r="AC9" s="107"/>
      <c r="AD9" s="107"/>
      <c r="AE9" s="107"/>
      <c r="AF9" s="107"/>
      <c r="AG9" s="107"/>
      <c r="AH9" s="118"/>
    </row>
    <row r="10" spans="1:38" x14ac:dyDescent="0.2">
      <c r="C10" s="107"/>
      <c r="D10" s="107"/>
      <c r="E10" s="107"/>
      <c r="F10" s="107"/>
      <c r="G10" s="107"/>
      <c r="H10" s="107"/>
      <c r="I10" s="107"/>
      <c r="J10" s="107"/>
      <c r="N10" s="107"/>
      <c r="O10" s="107"/>
      <c r="P10" s="107"/>
      <c r="Q10" s="107"/>
      <c r="S10" s="107"/>
      <c r="AC10" s="107"/>
      <c r="AD10" s="107"/>
      <c r="AE10" s="107"/>
      <c r="AF10" s="107"/>
      <c r="AG10" s="107"/>
      <c r="AH10" s="118"/>
    </row>
    <row r="11" spans="1:38" x14ac:dyDescent="0.2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C11" s="107"/>
      <c r="AD11" s="107"/>
      <c r="AE11" s="107"/>
      <c r="AF11" s="107"/>
      <c r="AG11" s="107"/>
      <c r="AH11" s="118"/>
    </row>
    <row r="12" spans="1:38" x14ac:dyDescent="0.2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C12" s="107"/>
      <c r="AD12" s="107"/>
      <c r="AE12" s="107"/>
      <c r="AF12" s="107"/>
      <c r="AG12" s="107"/>
      <c r="AH12" s="118"/>
    </row>
    <row r="13" spans="1:38" x14ac:dyDescent="0.2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C13" s="107"/>
      <c r="AD13" s="107"/>
      <c r="AE13" s="107"/>
      <c r="AF13" s="107"/>
      <c r="AG13" s="107"/>
      <c r="AH13" s="118"/>
    </row>
    <row r="14" spans="1:38" x14ac:dyDescent="0.2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C14" s="107"/>
      <c r="AD14" s="107"/>
      <c r="AE14" s="107"/>
      <c r="AF14" s="107"/>
      <c r="AG14" s="107"/>
      <c r="AH14" s="118"/>
    </row>
  </sheetData>
  <mergeCells count="13">
    <mergeCell ref="A1:AI1"/>
    <mergeCell ref="A3:AI3"/>
    <mergeCell ref="AD4:AI4"/>
    <mergeCell ref="A5:C5"/>
    <mergeCell ref="D5:K5"/>
    <mergeCell ref="L5:N5"/>
    <mergeCell ref="O5:Q5"/>
    <mergeCell ref="R5:S5"/>
    <mergeCell ref="AJ6:AL6"/>
    <mergeCell ref="T5:W5"/>
    <mergeCell ref="X5:Z5"/>
    <mergeCell ref="AB5:AC5"/>
    <mergeCell ref="AD5:AI5"/>
  </mergeCells>
  <dataValidations count="1">
    <dataValidation type="list" allowBlank="1" showInputMessage="1" showErrorMessage="1" sqref="AI7 I7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showGridLines="0" zoomScaleNormal="100" workbookViewId="0">
      <selection sqref="A1:O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5" ht="23.1" customHeight="1" x14ac:dyDescent="0.35">
      <c r="A1" s="213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3"/>
    </row>
    <row r="2" spans="1:15" ht="23.1" customHeigh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5" ht="23.1" customHeight="1" x14ac:dyDescent="0.2">
      <c r="A3" s="216" t="s">
        <v>56</v>
      </c>
      <c r="B3" s="217"/>
      <c r="C3" s="217"/>
      <c r="D3" s="217"/>
      <c r="E3" s="217"/>
      <c r="F3" s="217"/>
      <c r="G3" s="217"/>
      <c r="H3" s="217"/>
      <c r="I3" s="217"/>
      <c r="J3" s="217"/>
      <c r="K3" s="232"/>
      <c r="L3" s="232"/>
      <c r="M3" s="232"/>
      <c r="N3" s="232"/>
      <c r="O3" s="233"/>
    </row>
    <row r="4" spans="1:15" ht="23.1" customHeight="1" x14ac:dyDescent="0.2">
      <c r="A4" s="216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3"/>
    </row>
    <row r="5" spans="1:15" s="62" customFormat="1" ht="23.1" customHeight="1" x14ac:dyDescent="0.2">
      <c r="A5" s="230" t="s">
        <v>63</v>
      </c>
      <c r="B5" s="231"/>
      <c r="C5" s="231"/>
      <c r="D5" s="231"/>
      <c r="E5" s="231"/>
      <c r="F5" s="231"/>
      <c r="G5" s="231"/>
      <c r="H5" s="231"/>
      <c r="I5" s="231"/>
      <c r="J5" s="231"/>
      <c r="K5" s="250" t="s">
        <v>64</v>
      </c>
      <c r="L5" s="251"/>
      <c r="M5" s="251"/>
      <c r="N5" s="251"/>
      <c r="O5" s="252"/>
    </row>
    <row r="6" spans="1:15" ht="35.1" customHeight="1" x14ac:dyDescent="0.2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58</v>
      </c>
      <c r="L6" s="72" t="s">
        <v>59</v>
      </c>
      <c r="M6" s="126" t="s">
        <v>61</v>
      </c>
      <c r="N6" s="123" t="s">
        <v>60</v>
      </c>
      <c r="O6" s="133" t="s">
        <v>62</v>
      </c>
    </row>
    <row r="7" spans="1:15" x14ac:dyDescent="0.2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5" x14ac:dyDescent="0.2">
      <c r="O8" s="135"/>
    </row>
    <row r="9" spans="1:15" x14ac:dyDescent="0.2">
      <c r="I9" s="6"/>
      <c r="J9" s="2"/>
    </row>
  </sheetData>
  <mergeCells count="5">
    <mergeCell ref="A5:J5"/>
    <mergeCell ref="A1:O1"/>
    <mergeCell ref="A3:O3"/>
    <mergeCell ref="A4:O4"/>
    <mergeCell ref="K5:O5"/>
  </mergeCells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Normal="100" workbookViewId="0">
      <selection sqref="A1:M1"/>
    </sheetView>
  </sheetViews>
  <sheetFormatPr defaultRowHeight="15" x14ac:dyDescent="0.2"/>
  <cols>
    <col min="1" max="1" width="30.7109375" style="107" customWidth="1"/>
    <col min="2" max="2" width="20.7109375" style="120" customWidth="1"/>
    <col min="3" max="3" width="14.7109375" style="121" customWidth="1"/>
    <col min="4" max="4" width="5.7109375" style="121" customWidth="1"/>
    <col min="5" max="5" width="12.5703125" style="118" customWidth="1"/>
    <col min="6" max="6" width="36.7109375" style="121" customWidth="1"/>
    <col min="7" max="7" width="14.7109375" style="107" customWidth="1"/>
    <col min="8" max="8" width="5.7109375" style="107" customWidth="1"/>
    <col min="9" max="9" width="20.7109375" style="107" customWidth="1"/>
    <col min="10" max="10" width="20.7109375" style="120" customWidth="1"/>
    <col min="11" max="11" width="5.7109375" style="119" customWidth="1"/>
    <col min="12" max="12" width="12.5703125" style="119" customWidth="1"/>
    <col min="13" max="13" width="5.7109375" style="107" customWidth="1"/>
    <col min="14" max="16384" width="9.140625" style="107"/>
  </cols>
  <sheetData>
    <row r="1" spans="1:16" s="90" customFormat="1" ht="23.1" customHeight="1" x14ac:dyDescent="0.2">
      <c r="A1" s="264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6"/>
    </row>
    <row r="2" spans="1:16" s="97" customFormat="1" ht="15" customHeight="1" x14ac:dyDescent="0.2">
      <c r="A2" s="91"/>
      <c r="B2" s="93"/>
      <c r="C2" s="94"/>
      <c r="D2" s="94"/>
      <c r="E2" s="139"/>
      <c r="F2" s="94"/>
      <c r="G2" s="92"/>
      <c r="H2" s="92"/>
      <c r="I2" s="92"/>
      <c r="J2" s="93"/>
      <c r="K2" s="21"/>
      <c r="L2" s="21"/>
      <c r="M2" s="184"/>
    </row>
    <row r="3" spans="1:16" s="90" customFormat="1" ht="23.1" customHeight="1" x14ac:dyDescent="0.2">
      <c r="A3" s="272" t="s">
        <v>102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4"/>
    </row>
    <row r="4" spans="1:16" s="90" customFormat="1" ht="23.1" customHeight="1" x14ac:dyDescent="0.2">
      <c r="A4" s="98"/>
      <c r="B4" s="101"/>
      <c r="C4" s="176"/>
      <c r="D4" s="176"/>
      <c r="E4" s="140"/>
      <c r="F4" s="176"/>
      <c r="J4" s="175"/>
      <c r="K4" s="162"/>
      <c r="L4" s="162"/>
      <c r="M4" s="161"/>
    </row>
    <row r="5" spans="1:16" s="90" customFormat="1" ht="32.25" customHeight="1" x14ac:dyDescent="0.2">
      <c r="A5" s="267" t="s">
        <v>101</v>
      </c>
      <c r="B5" s="268"/>
      <c r="C5" s="183" t="s">
        <v>100</v>
      </c>
      <c r="D5" s="182"/>
      <c r="E5" s="181" t="str">
        <f>IF(OR(L13="SI",L15="SI"),"SI","NO")</f>
        <v>SI</v>
      </c>
      <c r="F5" s="158"/>
      <c r="G5" s="158"/>
      <c r="H5" s="158"/>
      <c r="I5" s="158"/>
      <c r="J5" s="158"/>
      <c r="K5" s="158"/>
      <c r="L5" s="158"/>
      <c r="M5" s="156"/>
      <c r="N5" s="253" t="s">
        <v>99</v>
      </c>
      <c r="O5" s="254"/>
    </row>
    <row r="6" spans="1:16" s="90" customFormat="1" ht="23.1" customHeight="1" x14ac:dyDescent="0.2">
      <c r="A6" s="98"/>
      <c r="B6" s="101"/>
      <c r="C6" s="102"/>
      <c r="D6" s="176"/>
      <c r="E6" s="180"/>
      <c r="F6" s="176"/>
      <c r="J6" s="175"/>
      <c r="K6" s="162"/>
      <c r="L6" s="162"/>
      <c r="M6" s="161"/>
    </row>
    <row r="7" spans="1:16" s="90" customFormat="1" ht="23.1" customHeight="1" x14ac:dyDescent="0.2">
      <c r="A7" s="257" t="s">
        <v>98</v>
      </c>
      <c r="B7" s="276"/>
      <c r="C7" s="160">
        <f>Debiti!G6</f>
        <v>19</v>
      </c>
      <c r="D7" s="158"/>
      <c r="E7" s="262" t="s">
        <v>111</v>
      </c>
      <c r="F7" s="263"/>
      <c r="G7" s="263"/>
      <c r="H7" s="97"/>
      <c r="I7" s="179"/>
      <c r="J7" s="178"/>
      <c r="K7" s="97"/>
      <c r="L7" s="169"/>
      <c r="M7" s="177"/>
      <c r="N7" s="253" t="s">
        <v>97</v>
      </c>
      <c r="O7" s="254"/>
      <c r="P7" s="254"/>
    </row>
    <row r="8" spans="1:16" s="90" customFormat="1" ht="23.1" customHeight="1" x14ac:dyDescent="0.2">
      <c r="A8" s="98"/>
      <c r="B8" s="101"/>
      <c r="C8" s="102"/>
      <c r="D8" s="176"/>
      <c r="E8" s="140"/>
      <c r="F8" s="102"/>
      <c r="G8" s="99"/>
      <c r="J8" s="175"/>
      <c r="K8" s="162"/>
      <c r="L8" s="162"/>
      <c r="M8" s="161"/>
    </row>
    <row r="9" spans="1:16" s="90" customFormat="1" ht="23.1" customHeight="1" x14ac:dyDescent="0.2">
      <c r="A9" s="269" t="s">
        <v>96</v>
      </c>
      <c r="B9" s="275"/>
      <c r="C9" s="170">
        <f>ElencoFatture!O6</f>
        <v>0</v>
      </c>
      <c r="D9" s="171"/>
      <c r="E9" s="269" t="s">
        <v>90</v>
      </c>
      <c r="F9" s="270" t="s">
        <v>95</v>
      </c>
      <c r="G9" s="174">
        <f>C9/100*5</f>
        <v>0</v>
      </c>
      <c r="J9" s="158"/>
      <c r="L9" s="158"/>
      <c r="M9" s="156"/>
    </row>
    <row r="10" spans="1:16" s="90" customFormat="1" ht="23.1" customHeight="1" x14ac:dyDescent="0.2">
      <c r="A10" s="269" t="s">
        <v>94</v>
      </c>
      <c r="B10" s="270"/>
      <c r="C10" s="170">
        <f>ElencoFatture!O7</f>
        <v>0</v>
      </c>
      <c r="D10" s="171"/>
      <c r="E10" s="173"/>
      <c r="F10" s="173"/>
      <c r="G10" s="172"/>
      <c r="H10" s="158"/>
      <c r="I10" s="158"/>
      <c r="J10" s="158"/>
      <c r="K10" s="158"/>
      <c r="L10" s="158"/>
      <c r="M10" s="156"/>
    </row>
    <row r="11" spans="1:16" s="90" customFormat="1" ht="23.1" customHeight="1" x14ac:dyDescent="0.2">
      <c r="A11" s="269" t="s">
        <v>93</v>
      </c>
      <c r="B11" s="271"/>
      <c r="C11" s="170">
        <f>ElencoFatture!O8</f>
        <v>0</v>
      </c>
      <c r="D11" s="171"/>
      <c r="E11" s="269" t="s">
        <v>90</v>
      </c>
      <c r="F11" s="275"/>
      <c r="G11" s="170">
        <f>C11/100*5</f>
        <v>0</v>
      </c>
      <c r="H11" s="158"/>
      <c r="I11" s="261"/>
      <c r="J11" s="261"/>
      <c r="K11" s="97"/>
      <c r="L11" s="169"/>
      <c r="M11" s="156"/>
      <c r="N11" s="253" t="s">
        <v>92</v>
      </c>
      <c r="O11" s="254"/>
      <c r="P11" s="254"/>
    </row>
    <row r="12" spans="1:16" s="90" customFormat="1" ht="23.1" customHeight="1" x14ac:dyDescent="0.2">
      <c r="A12" s="167"/>
      <c r="B12" s="166"/>
      <c r="C12" s="164"/>
      <c r="D12" s="130"/>
      <c r="E12" s="165"/>
      <c r="F12" s="164"/>
      <c r="G12" s="163"/>
      <c r="I12" s="99"/>
      <c r="J12" s="101"/>
      <c r="K12" s="162"/>
      <c r="L12" s="100"/>
      <c r="M12" s="161"/>
    </row>
    <row r="13" spans="1:16" s="90" customFormat="1" ht="23.1" customHeight="1" x14ac:dyDescent="0.2">
      <c r="A13" s="257" t="s">
        <v>91</v>
      </c>
      <c r="B13" s="258"/>
      <c r="C13" s="160">
        <f>C11</f>
        <v>0</v>
      </c>
      <c r="D13" s="168"/>
      <c r="E13" s="257" t="s">
        <v>90</v>
      </c>
      <c r="F13" s="258"/>
      <c r="G13" s="159">
        <f>C13/100*5</f>
        <v>0</v>
      </c>
      <c r="H13" s="158"/>
      <c r="I13" s="259" t="s">
        <v>89</v>
      </c>
      <c r="J13" s="260"/>
      <c r="L13" s="157" t="str">
        <f>IF(ROUND(C7,2)&lt;=ROUND(G13,2),"SI","NO")</f>
        <v>NO</v>
      </c>
      <c r="M13" s="156"/>
      <c r="N13" s="255" t="s">
        <v>88</v>
      </c>
      <c r="O13" s="256"/>
    </row>
    <row r="14" spans="1:16" s="90" customFormat="1" ht="23.1" customHeight="1" x14ac:dyDescent="0.2">
      <c r="A14" s="167"/>
      <c r="B14" s="166"/>
      <c r="C14" s="164"/>
      <c r="D14" s="130"/>
      <c r="E14" s="165"/>
      <c r="F14" s="164"/>
      <c r="G14" s="163"/>
      <c r="I14" s="99"/>
      <c r="J14" s="101"/>
      <c r="K14" s="162"/>
      <c r="L14" s="100"/>
      <c r="M14" s="161"/>
    </row>
    <row r="15" spans="1:16" s="90" customFormat="1" ht="23.1" customHeight="1" x14ac:dyDescent="0.2">
      <c r="A15" s="257" t="s">
        <v>87</v>
      </c>
      <c r="B15" s="276"/>
      <c r="C15" s="160">
        <v>0</v>
      </c>
      <c r="D15" s="97"/>
      <c r="E15" s="257" t="s">
        <v>86</v>
      </c>
      <c r="F15" s="258"/>
      <c r="G15" s="159">
        <f>IF(OR(C15=0, C15="0,00"),0,C7/C15)</f>
        <v>0</v>
      </c>
      <c r="H15" s="158"/>
      <c r="I15" s="259" t="s">
        <v>85</v>
      </c>
      <c r="J15" s="260"/>
      <c r="L15" s="157" t="str">
        <f>IF(G15&lt;=0.9,"SI","NO")</f>
        <v>SI</v>
      </c>
      <c r="M15" s="156"/>
      <c r="N15" s="255" t="s">
        <v>84</v>
      </c>
      <c r="O15" s="256"/>
    </row>
    <row r="16" spans="1:16" s="90" customFormat="1" ht="23.1" customHeight="1" x14ac:dyDescent="0.2">
      <c r="A16" s="98"/>
      <c r="B16" s="101"/>
      <c r="C16" s="102"/>
      <c r="D16" s="102"/>
      <c r="E16" s="140"/>
      <c r="F16" s="102"/>
      <c r="G16" s="99"/>
      <c r="H16" s="99"/>
      <c r="I16" s="99"/>
      <c r="J16" s="101"/>
      <c r="K16" s="100"/>
      <c r="L16" s="100"/>
      <c r="M16" s="155"/>
    </row>
    <row r="17" spans="1:13" x14ac:dyDescent="0.2">
      <c r="B17" s="107"/>
      <c r="C17" s="107"/>
      <c r="D17" s="107"/>
      <c r="E17" s="107"/>
      <c r="F17" s="107"/>
      <c r="J17" s="107"/>
      <c r="K17" s="107"/>
      <c r="L17" s="107"/>
    </row>
    <row r="18" spans="1:13" x14ac:dyDescent="0.2">
      <c r="A18" s="278" t="s">
        <v>83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</row>
    <row r="19" spans="1:13" x14ac:dyDescent="0.2">
      <c r="A19" s="279" t="s">
        <v>82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</row>
    <row r="20" spans="1:13" x14ac:dyDescent="0.2">
      <c r="A20" s="277" t="s">
        <v>81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</row>
    <row r="21" spans="1:13" x14ac:dyDescent="0.2">
      <c r="A21" s="154" t="s">
        <v>80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</row>
    <row r="22" spans="1:13" x14ac:dyDescent="0.2">
      <c r="A22" s="277" t="s">
        <v>79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</row>
    <row r="23" spans="1:13" x14ac:dyDescent="0.2">
      <c r="A23" s="277" t="s">
        <v>78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</row>
    <row r="24" spans="1:13" x14ac:dyDescent="0.2">
      <c r="A24" s="277" t="s">
        <v>77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</row>
    <row r="25" spans="1:13" x14ac:dyDescent="0.2">
      <c r="A25" s="277" t="s">
        <v>76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</row>
    <row r="26" spans="1:13" x14ac:dyDescent="0.2">
      <c r="A26" s="153" t="s">
        <v>75</v>
      </c>
      <c r="B26" s="150"/>
      <c r="C26" s="152"/>
      <c r="D26" s="152"/>
      <c r="E26" s="152"/>
      <c r="F26" s="152"/>
      <c r="G26" s="150"/>
      <c r="H26" s="150"/>
      <c r="I26" s="150"/>
      <c r="J26" s="150"/>
      <c r="K26" s="151"/>
      <c r="L26" s="151"/>
      <c r="M26" s="150"/>
    </row>
    <row r="27" spans="1:13" x14ac:dyDescent="0.2">
      <c r="A27" s="149" t="s">
        <v>74</v>
      </c>
    </row>
  </sheetData>
  <sheetProtection password="D3C7" sheet="1"/>
  <mergeCells count="29">
    <mergeCell ref="A25:M25"/>
    <mergeCell ref="A23:M23"/>
    <mergeCell ref="A13:B13"/>
    <mergeCell ref="A18:M18"/>
    <mergeCell ref="A19:M19"/>
    <mergeCell ref="A20:M20"/>
    <mergeCell ref="A22:M22"/>
    <mergeCell ref="A24:M24"/>
    <mergeCell ref="A15:B15"/>
    <mergeCell ref="I13:J13"/>
    <mergeCell ref="A1:M1"/>
    <mergeCell ref="A5:B5"/>
    <mergeCell ref="E9:F9"/>
    <mergeCell ref="A10:B10"/>
    <mergeCell ref="A11:B11"/>
    <mergeCell ref="A3:M3"/>
    <mergeCell ref="A9:B9"/>
    <mergeCell ref="E11:F11"/>
    <mergeCell ref="A7:B7"/>
    <mergeCell ref="N5:O5"/>
    <mergeCell ref="N13:O13"/>
    <mergeCell ref="N15:O15"/>
    <mergeCell ref="E15:F15"/>
    <mergeCell ref="I15:J15"/>
    <mergeCell ref="I11:J11"/>
    <mergeCell ref="E13:F13"/>
    <mergeCell ref="E7:G7"/>
    <mergeCell ref="N7:P7"/>
    <mergeCell ref="N11:P11"/>
  </mergeCells>
  <conditionalFormatting sqref="L15 L11 E5">
    <cfRule type="containsText" dxfId="5" priority="5" stopIfTrue="1" operator="containsText" text="SI">
      <formula>NOT(ISERROR(SEARCH("SI",E5)))</formula>
    </cfRule>
    <cfRule type="containsText" dxfId="4" priority="6" stopIfTrue="1" operator="containsText" text="NO">
      <formula>NOT(ISERROR(SEARCH("NO",E5)))</formula>
    </cfRule>
  </conditionalFormatting>
  <conditionalFormatting sqref="L7">
    <cfRule type="containsText" dxfId="3" priority="3" stopIfTrue="1" operator="containsText" text="SI">
      <formula>NOT(ISERROR(SEARCH("SI",L7)))</formula>
    </cfRule>
    <cfRule type="containsText" dxfId="2" priority="4" stopIfTrue="1" operator="containsText" text="NO">
      <formula>NOT(ISERROR(SEARCH("NO",L7)))</formula>
    </cfRule>
  </conditionalFormatting>
  <conditionalFormatting sqref="L13">
    <cfRule type="containsText" dxfId="1" priority="1" stopIfTrue="1" operator="containsText" text="SI">
      <formula>NOT(ISERROR(SEARCH("SI",L13)))</formula>
    </cfRule>
    <cfRule type="containsText" dxfId="0" priority="2" stopIfTrue="1" operator="containsText" text="NO">
      <formula>NOT(ISERROR(SEARCH("NO",L13)))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showGridLines="0" tabSelected="1" zoomScaleNormal="100" workbookViewId="0">
      <selection activeCell="A4" sqref="A4"/>
    </sheetView>
  </sheetViews>
  <sheetFormatPr defaultRowHeight="15" x14ac:dyDescent="0.2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2" width="14.85546875" style="107" customWidth="1"/>
    <col min="13" max="13" width="5.7109375" style="107" bestFit="1" customWidth="1"/>
    <col min="14" max="14" width="8.28515625" style="107" bestFit="1" customWidth="1"/>
    <col min="15" max="15" width="10.7109375" style="119" bestFit="1" customWidth="1"/>
    <col min="16" max="16" width="25.5703125" style="120" customWidth="1"/>
    <col min="17" max="17" width="16.7109375" style="119" customWidth="1"/>
    <col min="18" max="18" width="19.28515625" style="119" customWidth="1"/>
    <col min="19" max="19" width="7" style="107" hidden="1" customWidth="1"/>
    <col min="20" max="20" width="22.28515625" style="120" hidden="1" customWidth="1"/>
    <col min="21" max="24" width="0" style="107" hidden="1" customWidth="1"/>
    <col min="25" max="25" width="5.7109375" style="107" hidden="1" customWidth="1"/>
    <col min="26" max="26" width="8.28515625" style="107" hidden="1" customWidth="1"/>
    <col min="27" max="27" width="3.28515625" style="107" hidden="1" customWidth="1"/>
    <col min="28" max="28" width="13.7109375" style="107" customWidth="1"/>
    <col min="29" max="29" width="14" style="119" customWidth="1"/>
    <col min="30" max="30" width="0" style="107" hidden="1" customWidth="1"/>
    <col min="31" max="31" width="9.140625" style="150" customWidth="1"/>
    <col min="32" max="16384" width="9.140625" style="107"/>
  </cols>
  <sheetData>
    <row r="1" spans="1:31" s="90" customFormat="1" ht="23.1" customHeight="1" x14ac:dyDescent="0.2">
      <c r="A1" s="243" t="s">
        <v>117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E1" s="201"/>
    </row>
    <row r="2" spans="1:31" s="97" customFormat="1" ht="15" customHeight="1" x14ac:dyDescent="0.2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92"/>
      <c r="O2" s="21"/>
      <c r="P2" s="93"/>
      <c r="Q2" s="21"/>
      <c r="R2" s="21"/>
      <c r="S2" s="92"/>
      <c r="T2" s="93"/>
      <c r="U2" s="92"/>
      <c r="V2" s="92"/>
      <c r="W2" s="92"/>
      <c r="X2" s="92"/>
      <c r="Y2" s="92"/>
      <c r="Z2" s="92"/>
      <c r="AA2" s="92"/>
      <c r="AB2" s="92"/>
      <c r="AC2" s="21"/>
      <c r="AE2" s="202"/>
    </row>
    <row r="3" spans="1:31" s="90" customFormat="1" ht="23.1" customHeight="1" x14ac:dyDescent="0.2">
      <c r="A3" s="308" t="s">
        <v>419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6"/>
      <c r="AE3" s="201"/>
    </row>
    <row r="4" spans="1:31" s="90" customFormat="1" ht="23.1" customHeight="1" x14ac:dyDescent="0.2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38"/>
      <c r="AE4" s="201"/>
    </row>
    <row r="5" spans="1:31" s="90" customFormat="1" ht="23.1" customHeight="1" x14ac:dyDescent="0.2">
      <c r="A5" s="267" t="s">
        <v>72</v>
      </c>
      <c r="B5" s="280"/>
      <c r="C5" s="280"/>
      <c r="D5" s="280"/>
      <c r="E5" s="280"/>
      <c r="F5" s="281"/>
      <c r="G5" s="210">
        <f>(G59)</f>
        <v>241767.02</v>
      </c>
      <c r="H5" s="137"/>
      <c r="I5" s="137"/>
      <c r="J5" s="137"/>
      <c r="K5" s="137"/>
      <c r="L5" s="137"/>
      <c r="M5" s="137"/>
      <c r="N5" s="137"/>
      <c r="O5" s="13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38"/>
      <c r="AE5" s="201"/>
    </row>
    <row r="6" spans="1:31" s="90" customFormat="1" ht="23.1" customHeight="1" x14ac:dyDescent="0.2">
      <c r="A6" s="267" t="s">
        <v>73</v>
      </c>
      <c r="B6" s="280"/>
      <c r="C6" s="280"/>
      <c r="D6" s="280"/>
      <c r="E6" s="280"/>
      <c r="F6" s="280"/>
      <c r="G6" s="212">
        <f>(AD59)</f>
        <v>19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38"/>
      <c r="AE6" s="201"/>
    </row>
    <row r="7" spans="1:31" s="90" customFormat="1" ht="23.1" customHeight="1" x14ac:dyDescent="0.2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99"/>
      <c r="O7" s="100"/>
      <c r="P7" s="101"/>
      <c r="Q7" s="100"/>
      <c r="R7" s="100"/>
      <c r="S7" s="99"/>
      <c r="T7" s="101"/>
      <c r="U7" s="99"/>
      <c r="V7" s="99"/>
      <c r="W7" s="99"/>
      <c r="X7" s="99"/>
      <c r="Y7" s="99"/>
      <c r="Z7" s="99"/>
      <c r="AA7" s="99"/>
      <c r="AB7" s="99"/>
      <c r="AC7" s="146"/>
      <c r="AE7" s="201"/>
    </row>
    <row r="8" spans="1:31" s="90" customFormat="1" ht="23.1" customHeight="1" x14ac:dyDescent="0.2">
      <c r="A8" s="227" t="s">
        <v>14</v>
      </c>
      <c r="B8" s="239"/>
      <c r="C8" s="240"/>
      <c r="D8" s="227" t="s">
        <v>15</v>
      </c>
      <c r="E8" s="239"/>
      <c r="F8" s="239"/>
      <c r="G8" s="239"/>
      <c r="H8" s="239"/>
      <c r="I8" s="239"/>
      <c r="J8" s="239"/>
      <c r="K8" s="239"/>
      <c r="L8" s="240"/>
      <c r="M8" s="227" t="s">
        <v>16</v>
      </c>
      <c r="N8" s="239"/>
      <c r="O8" s="240"/>
      <c r="P8" s="227" t="s">
        <v>1</v>
      </c>
      <c r="Q8" s="239"/>
      <c r="R8" s="239"/>
      <c r="S8" s="227" t="s">
        <v>17</v>
      </c>
      <c r="T8" s="240"/>
      <c r="U8" s="227" t="s">
        <v>18</v>
      </c>
      <c r="V8" s="239"/>
      <c r="W8" s="239"/>
      <c r="X8" s="240"/>
      <c r="Y8" s="227" t="s">
        <v>19</v>
      </c>
      <c r="Z8" s="239"/>
      <c r="AA8" s="239"/>
      <c r="AB8" s="103" t="s">
        <v>47</v>
      </c>
      <c r="AC8" s="103" t="s">
        <v>71</v>
      </c>
      <c r="AE8" s="201"/>
    </row>
    <row r="9" spans="1:31" ht="36" customHeight="1" x14ac:dyDescent="0.2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66</v>
      </c>
      <c r="H9" s="106" t="s">
        <v>67</v>
      </c>
      <c r="I9" s="142" t="s">
        <v>68</v>
      </c>
      <c r="J9" s="141" t="s">
        <v>69</v>
      </c>
      <c r="K9" s="104" t="s">
        <v>28</v>
      </c>
      <c r="L9" s="104" t="s">
        <v>112</v>
      </c>
      <c r="M9" s="104" t="s">
        <v>21</v>
      </c>
      <c r="N9" s="104" t="s">
        <v>24</v>
      </c>
      <c r="O9" s="144" t="s">
        <v>25</v>
      </c>
      <c r="P9" s="104" t="s">
        <v>30</v>
      </c>
      <c r="Q9" s="105" t="s">
        <v>31</v>
      </c>
      <c r="R9" s="105" t="s">
        <v>32</v>
      </c>
      <c r="S9" s="104" t="s">
        <v>33</v>
      </c>
      <c r="T9" s="104" t="s">
        <v>26</v>
      </c>
      <c r="U9" s="104" t="s">
        <v>33</v>
      </c>
      <c r="V9" s="104" t="s">
        <v>34</v>
      </c>
      <c r="W9" s="104" t="s">
        <v>35</v>
      </c>
      <c r="X9" s="104" t="s">
        <v>36</v>
      </c>
      <c r="Y9" s="104" t="s">
        <v>21</v>
      </c>
      <c r="Z9" s="104" t="s">
        <v>24</v>
      </c>
      <c r="AA9" s="104" t="s">
        <v>37</v>
      </c>
      <c r="AB9" s="104" t="s">
        <v>25</v>
      </c>
      <c r="AC9" s="145" t="s">
        <v>70</v>
      </c>
    </row>
    <row r="10" spans="1:31" x14ac:dyDescent="0.2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8"/>
      <c r="O10" s="109"/>
      <c r="P10" s="111"/>
      <c r="Q10" s="109"/>
      <c r="R10" s="109"/>
      <c r="S10" s="108"/>
      <c r="T10" s="111"/>
      <c r="U10" s="108"/>
      <c r="V10" s="108"/>
      <c r="W10" s="108"/>
      <c r="X10" s="108"/>
      <c r="Y10" s="113"/>
      <c r="Z10" s="113"/>
      <c r="AA10" s="113"/>
      <c r="AB10" s="114"/>
      <c r="AC10" s="109"/>
    </row>
    <row r="11" spans="1:31" x14ac:dyDescent="0.2">
      <c r="A11" s="205">
        <v>2025</v>
      </c>
      <c r="B11" s="205">
        <v>691</v>
      </c>
      <c r="C11" s="205" t="s">
        <v>118</v>
      </c>
      <c r="D11" s="206" t="s">
        <v>119</v>
      </c>
      <c r="E11" s="206" t="s">
        <v>120</v>
      </c>
      <c r="F11" s="206" t="s">
        <v>121</v>
      </c>
      <c r="G11" s="207">
        <v>880</v>
      </c>
      <c r="H11" s="207">
        <v>80</v>
      </c>
      <c r="I11" s="205" t="s">
        <v>122</v>
      </c>
      <c r="J11" s="207">
        <f t="shared" ref="J11:J57" si="0">IF(I11="SI",G11-H11,G11)</f>
        <v>800</v>
      </c>
      <c r="K11" s="205" t="s">
        <v>123</v>
      </c>
      <c r="L11" s="205" t="s">
        <v>124</v>
      </c>
      <c r="M11" s="205" t="s">
        <v>125</v>
      </c>
      <c r="N11" s="205" t="s">
        <v>126</v>
      </c>
      <c r="O11" s="205" t="s">
        <v>127</v>
      </c>
      <c r="P11" s="206" t="s">
        <v>128</v>
      </c>
      <c r="Q11" s="205" t="s">
        <v>129</v>
      </c>
      <c r="R11" s="205" t="s">
        <v>130</v>
      </c>
      <c r="S11" s="205" t="s">
        <v>131</v>
      </c>
      <c r="T11" s="205" t="s">
        <v>132</v>
      </c>
      <c r="U11" s="107" t="s">
        <v>133</v>
      </c>
      <c r="V11" s="107">
        <v>2440</v>
      </c>
      <c r="W11" s="107">
        <v>1828</v>
      </c>
      <c r="X11" s="107">
        <v>2</v>
      </c>
      <c r="Y11" s="107">
        <v>2025</v>
      </c>
      <c r="Z11" s="107">
        <v>491</v>
      </c>
      <c r="AA11" s="107">
        <v>0</v>
      </c>
      <c r="AB11" s="205" t="s">
        <v>134</v>
      </c>
      <c r="AC11" s="205" t="s">
        <v>135</v>
      </c>
      <c r="AD11" s="107">
        <f t="shared" ref="AD11:AD57" si="1">IF(P11=P10,0,1)</f>
        <v>1</v>
      </c>
    </row>
    <row r="12" spans="1:31" x14ac:dyDescent="0.2">
      <c r="A12" s="205">
        <v>2025</v>
      </c>
      <c r="B12" s="205">
        <v>697</v>
      </c>
      <c r="C12" s="205" t="s">
        <v>136</v>
      </c>
      <c r="D12" s="206" t="s">
        <v>137</v>
      </c>
      <c r="E12" s="206" t="s">
        <v>118</v>
      </c>
      <c r="F12" s="206" t="s">
        <v>134</v>
      </c>
      <c r="G12" s="207">
        <v>625</v>
      </c>
      <c r="H12" s="207">
        <v>105.31</v>
      </c>
      <c r="I12" s="205" t="s">
        <v>122</v>
      </c>
      <c r="J12" s="207">
        <f t="shared" si="0"/>
        <v>519.69000000000005</v>
      </c>
      <c r="K12" s="205" t="s">
        <v>138</v>
      </c>
      <c r="L12" s="205" t="s">
        <v>139</v>
      </c>
      <c r="M12" s="205" t="s">
        <v>125</v>
      </c>
      <c r="N12" s="205" t="s">
        <v>140</v>
      </c>
      <c r="O12" s="205" t="s">
        <v>118</v>
      </c>
      <c r="P12" s="206" t="s">
        <v>141</v>
      </c>
      <c r="Q12" s="205" t="s">
        <v>142</v>
      </c>
      <c r="R12" s="205" t="s">
        <v>142</v>
      </c>
      <c r="S12" s="205" t="s">
        <v>143</v>
      </c>
      <c r="T12" s="205" t="s">
        <v>144</v>
      </c>
      <c r="U12" s="107" t="s">
        <v>145</v>
      </c>
      <c r="V12" s="107">
        <v>2780</v>
      </c>
      <c r="W12" s="107">
        <v>1927</v>
      </c>
      <c r="X12" s="107">
        <v>1</v>
      </c>
      <c r="Y12" s="107">
        <v>2025</v>
      </c>
      <c r="Z12" s="107">
        <v>519</v>
      </c>
      <c r="AA12" s="107">
        <v>0</v>
      </c>
      <c r="AB12" s="205" t="s">
        <v>134</v>
      </c>
      <c r="AC12" s="205" t="s">
        <v>146</v>
      </c>
      <c r="AD12" s="107">
        <f t="shared" si="1"/>
        <v>1</v>
      </c>
    </row>
    <row r="13" spans="1:31" x14ac:dyDescent="0.2">
      <c r="A13" s="205">
        <v>2025</v>
      </c>
      <c r="B13" s="205">
        <v>692</v>
      </c>
      <c r="C13" s="205" t="s">
        <v>118</v>
      </c>
      <c r="D13" s="206" t="s">
        <v>147</v>
      </c>
      <c r="E13" s="206" t="s">
        <v>148</v>
      </c>
      <c r="F13" s="206" t="s">
        <v>149</v>
      </c>
      <c r="G13" s="207">
        <v>270.45999999999998</v>
      </c>
      <c r="H13" s="207">
        <v>48.77</v>
      </c>
      <c r="I13" s="205" t="s">
        <v>122</v>
      </c>
      <c r="J13" s="207">
        <f t="shared" si="0"/>
        <v>221.68999999999997</v>
      </c>
      <c r="K13" s="205" t="s">
        <v>150</v>
      </c>
      <c r="L13" s="205" t="s">
        <v>151</v>
      </c>
      <c r="M13" s="205" t="s">
        <v>125</v>
      </c>
      <c r="N13" s="205" t="s">
        <v>152</v>
      </c>
      <c r="O13" s="205" t="s">
        <v>153</v>
      </c>
      <c r="P13" s="206" t="s">
        <v>154</v>
      </c>
      <c r="Q13" s="205" t="s">
        <v>155</v>
      </c>
      <c r="R13" s="205" t="s">
        <v>155</v>
      </c>
      <c r="S13" s="205" t="s">
        <v>131</v>
      </c>
      <c r="T13" s="205" t="s">
        <v>132</v>
      </c>
      <c r="U13" s="107" t="s">
        <v>156</v>
      </c>
      <c r="V13" s="107">
        <v>790</v>
      </c>
      <c r="W13" s="107">
        <v>1043</v>
      </c>
      <c r="X13" s="107">
        <v>99</v>
      </c>
      <c r="Y13" s="107">
        <v>2025</v>
      </c>
      <c r="Z13" s="107">
        <v>509</v>
      </c>
      <c r="AA13" s="107">
        <v>0</v>
      </c>
      <c r="AB13" s="205" t="s">
        <v>134</v>
      </c>
      <c r="AC13" s="205" t="s">
        <v>157</v>
      </c>
      <c r="AD13" s="107">
        <f t="shared" si="1"/>
        <v>1</v>
      </c>
    </row>
    <row r="14" spans="1:31" x14ac:dyDescent="0.2">
      <c r="A14" s="205">
        <v>2025</v>
      </c>
      <c r="B14" s="205">
        <v>685</v>
      </c>
      <c r="C14" s="205" t="s">
        <v>118</v>
      </c>
      <c r="D14" s="206" t="s">
        <v>158</v>
      </c>
      <c r="E14" s="206" t="s">
        <v>159</v>
      </c>
      <c r="F14" s="206" t="s">
        <v>160</v>
      </c>
      <c r="G14" s="207">
        <v>974.78</v>
      </c>
      <c r="H14" s="207">
        <v>175.78</v>
      </c>
      <c r="I14" s="205" t="s">
        <v>122</v>
      </c>
      <c r="J14" s="207">
        <f t="shared" si="0"/>
        <v>799</v>
      </c>
      <c r="K14" s="205" t="s">
        <v>161</v>
      </c>
      <c r="L14" s="205" t="s">
        <v>162</v>
      </c>
      <c r="M14" s="205" t="s">
        <v>125</v>
      </c>
      <c r="N14" s="205" t="s">
        <v>163</v>
      </c>
      <c r="O14" s="205" t="s">
        <v>164</v>
      </c>
      <c r="P14" s="206" t="s">
        <v>165</v>
      </c>
      <c r="Q14" s="205" t="s">
        <v>166</v>
      </c>
      <c r="R14" s="205" t="s">
        <v>166</v>
      </c>
      <c r="S14" s="205" t="s">
        <v>143</v>
      </c>
      <c r="T14" s="205" t="s">
        <v>144</v>
      </c>
      <c r="U14" s="107" t="s">
        <v>167</v>
      </c>
      <c r="V14" s="107">
        <v>570</v>
      </c>
      <c r="W14" s="107">
        <v>1090</v>
      </c>
      <c r="X14" s="107">
        <v>99</v>
      </c>
      <c r="Y14" s="107">
        <v>2025</v>
      </c>
      <c r="Z14" s="107">
        <v>523</v>
      </c>
      <c r="AA14" s="107">
        <v>0</v>
      </c>
      <c r="AB14" s="205" t="s">
        <v>134</v>
      </c>
      <c r="AC14" s="205" t="s">
        <v>168</v>
      </c>
      <c r="AD14" s="107">
        <f t="shared" si="1"/>
        <v>1</v>
      </c>
    </row>
    <row r="15" spans="1:31" x14ac:dyDescent="0.2">
      <c r="A15" s="205">
        <v>2025</v>
      </c>
      <c r="B15" s="205">
        <v>688</v>
      </c>
      <c r="C15" s="205" t="s">
        <v>118</v>
      </c>
      <c r="D15" s="206" t="s">
        <v>169</v>
      </c>
      <c r="E15" s="206" t="s">
        <v>164</v>
      </c>
      <c r="F15" s="206" t="s">
        <v>170</v>
      </c>
      <c r="G15" s="207">
        <v>91.5</v>
      </c>
      <c r="H15" s="207">
        <v>16.5</v>
      </c>
      <c r="I15" s="205" t="s">
        <v>122</v>
      </c>
      <c r="J15" s="207">
        <f t="shared" si="0"/>
        <v>75</v>
      </c>
      <c r="K15" s="205" t="s">
        <v>171</v>
      </c>
      <c r="L15" s="205" t="s">
        <v>172</v>
      </c>
      <c r="M15" s="205" t="s">
        <v>125</v>
      </c>
      <c r="N15" s="205" t="s">
        <v>173</v>
      </c>
      <c r="O15" s="205" t="s">
        <v>164</v>
      </c>
      <c r="P15" s="206" t="s">
        <v>174</v>
      </c>
      <c r="Q15" s="205" t="s">
        <v>175</v>
      </c>
      <c r="R15" s="205" t="s">
        <v>175</v>
      </c>
      <c r="S15" s="205" t="s">
        <v>143</v>
      </c>
      <c r="T15" s="205" t="s">
        <v>144</v>
      </c>
      <c r="U15" s="107" t="s">
        <v>176</v>
      </c>
      <c r="V15" s="107">
        <v>4210</v>
      </c>
      <c r="W15" s="107">
        <v>1656</v>
      </c>
      <c r="X15" s="107">
        <v>1</v>
      </c>
      <c r="Y15" s="107">
        <v>2025</v>
      </c>
      <c r="Z15" s="107">
        <v>300</v>
      </c>
      <c r="AA15" s="107">
        <v>0</v>
      </c>
      <c r="AB15" s="205" t="s">
        <v>134</v>
      </c>
      <c r="AC15" s="205" t="s">
        <v>168</v>
      </c>
      <c r="AD15" s="107">
        <f t="shared" si="1"/>
        <v>1</v>
      </c>
    </row>
    <row r="16" spans="1:31" x14ac:dyDescent="0.2">
      <c r="A16" s="205">
        <v>2025</v>
      </c>
      <c r="B16" s="205">
        <v>690</v>
      </c>
      <c r="C16" s="205" t="s">
        <v>118</v>
      </c>
      <c r="D16" s="206" t="s">
        <v>177</v>
      </c>
      <c r="E16" s="206" t="s">
        <v>148</v>
      </c>
      <c r="F16" s="206" t="s">
        <v>178</v>
      </c>
      <c r="G16" s="207">
        <v>1220</v>
      </c>
      <c r="H16" s="207">
        <v>220</v>
      </c>
      <c r="I16" s="205" t="s">
        <v>122</v>
      </c>
      <c r="J16" s="207">
        <f t="shared" si="0"/>
        <v>1000</v>
      </c>
      <c r="K16" s="205" t="s">
        <v>179</v>
      </c>
      <c r="L16" s="205" t="s">
        <v>180</v>
      </c>
      <c r="M16" s="205" t="s">
        <v>125</v>
      </c>
      <c r="N16" s="205" t="s">
        <v>181</v>
      </c>
      <c r="O16" s="205" t="s">
        <v>148</v>
      </c>
      <c r="P16" s="206" t="s">
        <v>182</v>
      </c>
      <c r="Q16" s="205" t="s">
        <v>183</v>
      </c>
      <c r="R16" s="205" t="s">
        <v>184</v>
      </c>
      <c r="S16" s="205" t="s">
        <v>131</v>
      </c>
      <c r="T16" s="205" t="s">
        <v>132</v>
      </c>
      <c r="U16" s="107" t="s">
        <v>185</v>
      </c>
      <c r="V16" s="107">
        <v>140</v>
      </c>
      <c r="W16" s="107">
        <v>1031</v>
      </c>
      <c r="X16" s="107">
        <v>99</v>
      </c>
      <c r="Y16" s="107">
        <v>2025</v>
      </c>
      <c r="Z16" s="107">
        <v>306</v>
      </c>
      <c r="AA16" s="107">
        <v>0</v>
      </c>
      <c r="AB16" s="205" t="s">
        <v>134</v>
      </c>
      <c r="AC16" s="205" t="s">
        <v>186</v>
      </c>
      <c r="AD16" s="107">
        <f t="shared" si="1"/>
        <v>1</v>
      </c>
    </row>
    <row r="17" spans="1:30" x14ac:dyDescent="0.2">
      <c r="A17" s="205">
        <v>2026</v>
      </c>
      <c r="B17" s="205">
        <v>1</v>
      </c>
      <c r="C17" s="205" t="s">
        <v>187</v>
      </c>
      <c r="D17" s="206" t="s">
        <v>188</v>
      </c>
      <c r="E17" s="206" t="s">
        <v>189</v>
      </c>
      <c r="F17" s="206" t="s">
        <v>190</v>
      </c>
      <c r="G17" s="207">
        <v>457.5</v>
      </c>
      <c r="H17" s="207">
        <v>82.5</v>
      </c>
      <c r="I17" s="205" t="s">
        <v>122</v>
      </c>
      <c r="J17" s="207">
        <f t="shared" si="0"/>
        <v>375</v>
      </c>
      <c r="K17" s="205" t="s">
        <v>134</v>
      </c>
      <c r="L17" s="205" t="s">
        <v>191</v>
      </c>
      <c r="M17" s="205" t="s">
        <v>192</v>
      </c>
      <c r="N17" s="205" t="s">
        <v>193</v>
      </c>
      <c r="O17" s="205" t="s">
        <v>189</v>
      </c>
      <c r="P17" s="206" t="s">
        <v>194</v>
      </c>
      <c r="Q17" s="205" t="s">
        <v>195</v>
      </c>
      <c r="R17" s="205" t="s">
        <v>195</v>
      </c>
      <c r="S17" s="205" t="s">
        <v>143</v>
      </c>
      <c r="T17" s="205" t="s">
        <v>144</v>
      </c>
      <c r="U17" s="107" t="s">
        <v>196</v>
      </c>
      <c r="V17" s="107">
        <v>810</v>
      </c>
      <c r="W17" s="107">
        <v>1044</v>
      </c>
      <c r="X17" s="107">
        <v>99</v>
      </c>
      <c r="Y17" s="107">
        <v>2026</v>
      </c>
      <c r="Z17" s="107">
        <v>89</v>
      </c>
      <c r="AA17" s="107">
        <v>0</v>
      </c>
      <c r="AB17" s="205" t="s">
        <v>134</v>
      </c>
      <c r="AC17" s="205" t="s">
        <v>197</v>
      </c>
      <c r="AD17" s="107">
        <f t="shared" si="1"/>
        <v>1</v>
      </c>
    </row>
    <row r="18" spans="1:30" x14ac:dyDescent="0.2">
      <c r="A18" s="205">
        <v>2026</v>
      </c>
      <c r="B18" s="205">
        <v>2</v>
      </c>
      <c r="C18" s="205" t="s">
        <v>187</v>
      </c>
      <c r="D18" s="206" t="s">
        <v>198</v>
      </c>
      <c r="E18" s="206" t="s">
        <v>189</v>
      </c>
      <c r="F18" s="206" t="s">
        <v>199</v>
      </c>
      <c r="G18" s="207">
        <v>457.5</v>
      </c>
      <c r="H18" s="207">
        <v>82.5</v>
      </c>
      <c r="I18" s="205" t="s">
        <v>122</v>
      </c>
      <c r="J18" s="207">
        <f t="shared" si="0"/>
        <v>375</v>
      </c>
      <c r="K18" s="205" t="s">
        <v>134</v>
      </c>
      <c r="L18" s="205" t="s">
        <v>200</v>
      </c>
      <c r="M18" s="205" t="s">
        <v>192</v>
      </c>
      <c r="N18" s="205" t="s">
        <v>201</v>
      </c>
      <c r="O18" s="205" t="s">
        <v>189</v>
      </c>
      <c r="P18" s="206" t="s">
        <v>194</v>
      </c>
      <c r="Q18" s="205" t="s">
        <v>195</v>
      </c>
      <c r="R18" s="205" t="s">
        <v>195</v>
      </c>
      <c r="S18" s="205" t="s">
        <v>143</v>
      </c>
      <c r="T18" s="205" t="s">
        <v>144</v>
      </c>
      <c r="U18" s="107" t="s">
        <v>196</v>
      </c>
      <c r="V18" s="107">
        <v>810</v>
      </c>
      <c r="W18" s="107">
        <v>1044</v>
      </c>
      <c r="X18" s="107">
        <v>99</v>
      </c>
      <c r="Y18" s="107">
        <v>2026</v>
      </c>
      <c r="Z18" s="107">
        <v>90</v>
      </c>
      <c r="AA18" s="107">
        <v>0</v>
      </c>
      <c r="AB18" s="205" t="s">
        <v>134</v>
      </c>
      <c r="AC18" s="205" t="s">
        <v>197</v>
      </c>
      <c r="AD18" s="107">
        <f t="shared" si="1"/>
        <v>0</v>
      </c>
    </row>
    <row r="19" spans="1:30" x14ac:dyDescent="0.2">
      <c r="A19" s="205">
        <v>2025</v>
      </c>
      <c r="B19" s="205">
        <v>696</v>
      </c>
      <c r="C19" s="205" t="s">
        <v>136</v>
      </c>
      <c r="D19" s="206" t="s">
        <v>202</v>
      </c>
      <c r="E19" s="206" t="s">
        <v>164</v>
      </c>
      <c r="F19" s="206" t="s">
        <v>203</v>
      </c>
      <c r="G19" s="207">
        <v>6097.75</v>
      </c>
      <c r="H19" s="207">
        <v>554.34</v>
      </c>
      <c r="I19" s="205" t="s">
        <v>122</v>
      </c>
      <c r="J19" s="207">
        <f t="shared" si="0"/>
        <v>5543.41</v>
      </c>
      <c r="K19" s="205" t="s">
        <v>204</v>
      </c>
      <c r="L19" s="205" t="s">
        <v>205</v>
      </c>
      <c r="M19" s="205" t="s">
        <v>125</v>
      </c>
      <c r="N19" s="205" t="s">
        <v>206</v>
      </c>
      <c r="O19" s="205" t="s">
        <v>118</v>
      </c>
      <c r="P19" s="206" t="s">
        <v>207</v>
      </c>
      <c r="Q19" s="205" t="s">
        <v>208</v>
      </c>
      <c r="R19" s="205" t="s">
        <v>208</v>
      </c>
      <c r="S19" s="205" t="s">
        <v>131</v>
      </c>
      <c r="T19" s="205" t="s">
        <v>132</v>
      </c>
      <c r="U19" s="107" t="s">
        <v>209</v>
      </c>
      <c r="V19" s="107">
        <v>1900</v>
      </c>
      <c r="W19" s="107">
        <v>1418</v>
      </c>
      <c r="X19" s="107">
        <v>99</v>
      </c>
      <c r="Y19" s="107">
        <v>2025</v>
      </c>
      <c r="Z19" s="107">
        <v>672</v>
      </c>
      <c r="AA19" s="107">
        <v>0</v>
      </c>
      <c r="AB19" s="205" t="s">
        <v>134</v>
      </c>
      <c r="AC19" s="205" t="s">
        <v>146</v>
      </c>
      <c r="AD19" s="107">
        <f t="shared" si="1"/>
        <v>1</v>
      </c>
    </row>
    <row r="20" spans="1:30" x14ac:dyDescent="0.2">
      <c r="A20" s="205">
        <v>2025</v>
      </c>
      <c r="B20" s="205">
        <v>718</v>
      </c>
      <c r="C20" s="205" t="s">
        <v>210</v>
      </c>
      <c r="D20" s="206" t="s">
        <v>211</v>
      </c>
      <c r="E20" s="206" t="s">
        <v>212</v>
      </c>
      <c r="F20" s="206" t="s">
        <v>213</v>
      </c>
      <c r="G20" s="207">
        <v>1518.9</v>
      </c>
      <c r="H20" s="207">
        <v>273.89999999999998</v>
      </c>
      <c r="I20" s="205" t="s">
        <v>122</v>
      </c>
      <c r="J20" s="207">
        <f t="shared" si="0"/>
        <v>1245</v>
      </c>
      <c r="K20" s="205" t="s">
        <v>214</v>
      </c>
      <c r="L20" s="205" t="s">
        <v>134</v>
      </c>
      <c r="M20" s="205" t="s">
        <v>125</v>
      </c>
      <c r="N20" s="205" t="s">
        <v>215</v>
      </c>
      <c r="O20" s="205" t="s">
        <v>212</v>
      </c>
      <c r="P20" s="206" t="s">
        <v>216</v>
      </c>
      <c r="Q20" s="205" t="s">
        <v>217</v>
      </c>
      <c r="R20" s="205" t="s">
        <v>217</v>
      </c>
      <c r="S20" s="205" t="s">
        <v>143</v>
      </c>
      <c r="T20" s="205" t="s">
        <v>144</v>
      </c>
      <c r="U20" s="107" t="s">
        <v>176</v>
      </c>
      <c r="V20" s="107">
        <v>4210</v>
      </c>
      <c r="W20" s="107">
        <v>1662</v>
      </c>
      <c r="X20" s="107">
        <v>99</v>
      </c>
      <c r="Y20" s="107">
        <v>2025</v>
      </c>
      <c r="Z20" s="107">
        <v>373</v>
      </c>
      <c r="AA20" s="107">
        <v>0</v>
      </c>
      <c r="AB20" s="205" t="s">
        <v>134</v>
      </c>
      <c r="AC20" s="205" t="s">
        <v>218</v>
      </c>
      <c r="AD20" s="107">
        <f t="shared" si="1"/>
        <v>1</v>
      </c>
    </row>
    <row r="21" spans="1:30" x14ac:dyDescent="0.2">
      <c r="A21" s="205">
        <v>2025</v>
      </c>
      <c r="B21" s="205">
        <v>718</v>
      </c>
      <c r="C21" s="205" t="s">
        <v>210</v>
      </c>
      <c r="D21" s="206" t="s">
        <v>211</v>
      </c>
      <c r="E21" s="206" t="s">
        <v>212</v>
      </c>
      <c r="F21" s="206" t="s">
        <v>219</v>
      </c>
      <c r="G21" s="207">
        <v>597.79999999999995</v>
      </c>
      <c r="H21" s="207">
        <v>107.8</v>
      </c>
      <c r="I21" s="205" t="s">
        <v>122</v>
      </c>
      <c r="J21" s="207">
        <f t="shared" si="0"/>
        <v>489.99999999999994</v>
      </c>
      <c r="K21" s="205" t="s">
        <v>214</v>
      </c>
      <c r="L21" s="205" t="s">
        <v>134</v>
      </c>
      <c r="M21" s="205" t="s">
        <v>125</v>
      </c>
      <c r="N21" s="205" t="s">
        <v>215</v>
      </c>
      <c r="O21" s="205" t="s">
        <v>212</v>
      </c>
      <c r="P21" s="206" t="s">
        <v>216</v>
      </c>
      <c r="Q21" s="205" t="s">
        <v>217</v>
      </c>
      <c r="R21" s="205" t="s">
        <v>217</v>
      </c>
      <c r="S21" s="205" t="s">
        <v>143</v>
      </c>
      <c r="T21" s="205" t="s">
        <v>144</v>
      </c>
      <c r="U21" s="107" t="s">
        <v>176</v>
      </c>
      <c r="V21" s="107">
        <v>4210</v>
      </c>
      <c r="W21" s="107">
        <v>1662</v>
      </c>
      <c r="X21" s="107">
        <v>1</v>
      </c>
      <c r="Y21" s="107">
        <v>2025</v>
      </c>
      <c r="Z21" s="107">
        <v>374</v>
      </c>
      <c r="AA21" s="107">
        <v>0</v>
      </c>
      <c r="AB21" s="205" t="s">
        <v>134</v>
      </c>
      <c r="AC21" s="205" t="s">
        <v>218</v>
      </c>
      <c r="AD21" s="107">
        <f t="shared" si="1"/>
        <v>0</v>
      </c>
    </row>
    <row r="22" spans="1:30" x14ac:dyDescent="0.2">
      <c r="A22" s="205">
        <v>2025</v>
      </c>
      <c r="B22" s="205">
        <v>694</v>
      </c>
      <c r="C22" s="205" t="s">
        <v>118</v>
      </c>
      <c r="D22" s="206" t="s">
        <v>220</v>
      </c>
      <c r="E22" s="206" t="s">
        <v>120</v>
      </c>
      <c r="F22" s="206" t="s">
        <v>221</v>
      </c>
      <c r="G22" s="207">
        <v>228.01</v>
      </c>
      <c r="H22" s="207">
        <v>41.12</v>
      </c>
      <c r="I22" s="205" t="s">
        <v>122</v>
      </c>
      <c r="J22" s="207">
        <f t="shared" si="0"/>
        <v>186.89</v>
      </c>
      <c r="K22" s="205" t="s">
        <v>222</v>
      </c>
      <c r="L22" s="205" t="s">
        <v>223</v>
      </c>
      <c r="M22" s="205" t="s">
        <v>125</v>
      </c>
      <c r="N22" s="205" t="s">
        <v>224</v>
      </c>
      <c r="O22" s="205" t="s">
        <v>127</v>
      </c>
      <c r="P22" s="206" t="s">
        <v>225</v>
      </c>
      <c r="Q22" s="205" t="s">
        <v>226</v>
      </c>
      <c r="R22" s="205" t="s">
        <v>226</v>
      </c>
      <c r="S22" s="205" t="s">
        <v>227</v>
      </c>
      <c r="T22" s="205" t="s">
        <v>228</v>
      </c>
      <c r="U22" s="107" t="s">
        <v>229</v>
      </c>
      <c r="V22" s="107">
        <v>1120</v>
      </c>
      <c r="W22" s="107">
        <v>1266</v>
      </c>
      <c r="X22" s="107">
        <v>99</v>
      </c>
      <c r="Y22" s="107">
        <v>2025</v>
      </c>
      <c r="Z22" s="107">
        <v>467</v>
      </c>
      <c r="AA22" s="107">
        <v>0</v>
      </c>
      <c r="AB22" s="205" t="s">
        <v>134</v>
      </c>
      <c r="AC22" s="205" t="s">
        <v>135</v>
      </c>
      <c r="AD22" s="107">
        <f t="shared" si="1"/>
        <v>1</v>
      </c>
    </row>
    <row r="23" spans="1:30" x14ac:dyDescent="0.2">
      <c r="A23" s="205">
        <v>2025</v>
      </c>
      <c r="B23" s="205">
        <v>715</v>
      </c>
      <c r="C23" s="205" t="s">
        <v>212</v>
      </c>
      <c r="D23" s="206" t="s">
        <v>230</v>
      </c>
      <c r="E23" s="206" t="s">
        <v>212</v>
      </c>
      <c r="F23" s="206" t="s">
        <v>231</v>
      </c>
      <c r="G23" s="207">
        <v>194.72</v>
      </c>
      <c r="H23" s="207">
        <v>35.11</v>
      </c>
      <c r="I23" s="205" t="s">
        <v>122</v>
      </c>
      <c r="J23" s="207">
        <f t="shared" si="0"/>
        <v>159.61000000000001</v>
      </c>
      <c r="K23" s="205" t="s">
        <v>232</v>
      </c>
      <c r="L23" s="205" t="s">
        <v>233</v>
      </c>
      <c r="M23" s="205" t="s">
        <v>125</v>
      </c>
      <c r="N23" s="205" t="s">
        <v>234</v>
      </c>
      <c r="O23" s="205" t="s">
        <v>212</v>
      </c>
      <c r="P23" s="206" t="s">
        <v>225</v>
      </c>
      <c r="Q23" s="205" t="s">
        <v>226</v>
      </c>
      <c r="R23" s="205" t="s">
        <v>226</v>
      </c>
      <c r="S23" s="205" t="s">
        <v>143</v>
      </c>
      <c r="T23" s="205" t="s">
        <v>144</v>
      </c>
      <c r="U23" s="107" t="s">
        <v>235</v>
      </c>
      <c r="V23" s="107">
        <v>2770</v>
      </c>
      <c r="W23" s="107">
        <v>1928</v>
      </c>
      <c r="X23" s="107">
        <v>99</v>
      </c>
      <c r="Y23" s="107">
        <v>2025</v>
      </c>
      <c r="Z23" s="107">
        <v>567</v>
      </c>
      <c r="AA23" s="107">
        <v>0</v>
      </c>
      <c r="AB23" s="205" t="s">
        <v>134</v>
      </c>
      <c r="AC23" s="205" t="s">
        <v>218</v>
      </c>
      <c r="AD23" s="107">
        <f t="shared" si="1"/>
        <v>0</v>
      </c>
    </row>
    <row r="24" spans="1:30" x14ac:dyDescent="0.2">
      <c r="A24" s="205">
        <v>2025</v>
      </c>
      <c r="B24" s="205">
        <v>686</v>
      </c>
      <c r="C24" s="205" t="s">
        <v>118</v>
      </c>
      <c r="D24" s="206" t="s">
        <v>236</v>
      </c>
      <c r="E24" s="206" t="s">
        <v>164</v>
      </c>
      <c r="F24" s="206" t="s">
        <v>237</v>
      </c>
      <c r="G24" s="207">
        <v>439.97</v>
      </c>
      <c r="H24" s="207">
        <v>79.34</v>
      </c>
      <c r="I24" s="205" t="s">
        <v>122</v>
      </c>
      <c r="J24" s="207">
        <f t="shared" si="0"/>
        <v>360.63</v>
      </c>
      <c r="K24" s="205" t="s">
        <v>238</v>
      </c>
      <c r="L24" s="205" t="s">
        <v>239</v>
      </c>
      <c r="M24" s="205" t="s">
        <v>125</v>
      </c>
      <c r="N24" s="205" t="s">
        <v>240</v>
      </c>
      <c r="O24" s="205" t="s">
        <v>118</v>
      </c>
      <c r="P24" s="206" t="s">
        <v>241</v>
      </c>
      <c r="Q24" s="205" t="s">
        <v>242</v>
      </c>
      <c r="R24" s="205" t="s">
        <v>242</v>
      </c>
      <c r="S24" s="205" t="s">
        <v>143</v>
      </c>
      <c r="T24" s="205" t="s">
        <v>144</v>
      </c>
      <c r="U24" s="107" t="s">
        <v>235</v>
      </c>
      <c r="V24" s="107">
        <v>2770</v>
      </c>
      <c r="W24" s="107">
        <v>1942</v>
      </c>
      <c r="X24" s="107">
        <v>99</v>
      </c>
      <c r="Y24" s="107">
        <v>2025</v>
      </c>
      <c r="Z24" s="107">
        <v>259</v>
      </c>
      <c r="AA24" s="107">
        <v>0</v>
      </c>
      <c r="AB24" s="205" t="s">
        <v>134</v>
      </c>
      <c r="AC24" s="205" t="s">
        <v>146</v>
      </c>
      <c r="AD24" s="107">
        <f t="shared" si="1"/>
        <v>1</v>
      </c>
    </row>
    <row r="25" spans="1:30" x14ac:dyDescent="0.2">
      <c r="A25" s="205">
        <v>2025</v>
      </c>
      <c r="B25" s="205">
        <v>699</v>
      </c>
      <c r="C25" s="205" t="s">
        <v>212</v>
      </c>
      <c r="D25" s="206" t="s">
        <v>243</v>
      </c>
      <c r="E25" s="206" t="s">
        <v>118</v>
      </c>
      <c r="F25" s="206" t="s">
        <v>244</v>
      </c>
      <c r="G25" s="207">
        <v>524.11</v>
      </c>
      <c r="H25" s="207">
        <v>47.65</v>
      </c>
      <c r="I25" s="205" t="s">
        <v>122</v>
      </c>
      <c r="J25" s="207">
        <f t="shared" si="0"/>
        <v>476.46000000000004</v>
      </c>
      <c r="K25" s="205" t="s">
        <v>245</v>
      </c>
      <c r="L25" s="205" t="s">
        <v>246</v>
      </c>
      <c r="M25" s="205" t="s">
        <v>125</v>
      </c>
      <c r="N25" s="205" t="s">
        <v>247</v>
      </c>
      <c r="O25" s="205" t="s">
        <v>136</v>
      </c>
      <c r="P25" s="206" t="s">
        <v>248</v>
      </c>
      <c r="Q25" s="205" t="s">
        <v>249</v>
      </c>
      <c r="R25" s="205" t="s">
        <v>249</v>
      </c>
      <c r="S25" s="205" t="s">
        <v>143</v>
      </c>
      <c r="T25" s="205" t="s">
        <v>144</v>
      </c>
      <c r="U25" s="107" t="s">
        <v>250</v>
      </c>
      <c r="V25" s="107">
        <v>1460</v>
      </c>
      <c r="W25" s="107">
        <v>1346</v>
      </c>
      <c r="X25" s="107">
        <v>2</v>
      </c>
      <c r="Y25" s="107">
        <v>2025</v>
      </c>
      <c r="Z25" s="107">
        <v>599</v>
      </c>
      <c r="AA25" s="107">
        <v>0</v>
      </c>
      <c r="AB25" s="205" t="s">
        <v>134</v>
      </c>
      <c r="AC25" s="205" t="s">
        <v>251</v>
      </c>
      <c r="AD25" s="107">
        <f t="shared" si="1"/>
        <v>1</v>
      </c>
    </row>
    <row r="26" spans="1:30" x14ac:dyDescent="0.2">
      <c r="A26" s="205">
        <v>2025</v>
      </c>
      <c r="B26" s="205">
        <v>700</v>
      </c>
      <c r="C26" s="205" t="s">
        <v>212</v>
      </c>
      <c r="D26" s="206" t="s">
        <v>252</v>
      </c>
      <c r="E26" s="206" t="s">
        <v>118</v>
      </c>
      <c r="F26" s="206" t="s">
        <v>253</v>
      </c>
      <c r="G26" s="207">
        <v>60.76</v>
      </c>
      <c r="H26" s="207">
        <v>10.96</v>
      </c>
      <c r="I26" s="205" t="s">
        <v>122</v>
      </c>
      <c r="J26" s="207">
        <f t="shared" si="0"/>
        <v>49.8</v>
      </c>
      <c r="K26" s="205" t="s">
        <v>245</v>
      </c>
      <c r="L26" s="205" t="s">
        <v>254</v>
      </c>
      <c r="M26" s="205" t="s">
        <v>125</v>
      </c>
      <c r="N26" s="205" t="s">
        <v>255</v>
      </c>
      <c r="O26" s="205" t="s">
        <v>136</v>
      </c>
      <c r="P26" s="206" t="s">
        <v>248</v>
      </c>
      <c r="Q26" s="205" t="s">
        <v>249</v>
      </c>
      <c r="R26" s="205" t="s">
        <v>249</v>
      </c>
      <c r="S26" s="205" t="s">
        <v>143</v>
      </c>
      <c r="T26" s="205" t="s">
        <v>144</v>
      </c>
      <c r="U26" s="107" t="s">
        <v>256</v>
      </c>
      <c r="V26" s="107">
        <v>3440</v>
      </c>
      <c r="W26" s="107">
        <v>1743</v>
      </c>
      <c r="X26" s="107">
        <v>99</v>
      </c>
      <c r="Y26" s="107">
        <v>2025</v>
      </c>
      <c r="Z26" s="107">
        <v>615</v>
      </c>
      <c r="AA26" s="107">
        <v>0</v>
      </c>
      <c r="AB26" s="205" t="s">
        <v>134</v>
      </c>
      <c r="AC26" s="205" t="s">
        <v>251</v>
      </c>
      <c r="AD26" s="107">
        <f t="shared" si="1"/>
        <v>0</v>
      </c>
    </row>
    <row r="27" spans="1:30" x14ac:dyDescent="0.2">
      <c r="A27" s="205">
        <v>2025</v>
      </c>
      <c r="B27" s="205">
        <v>701</v>
      </c>
      <c r="C27" s="205" t="s">
        <v>212</v>
      </c>
      <c r="D27" s="206" t="s">
        <v>257</v>
      </c>
      <c r="E27" s="206" t="s">
        <v>118</v>
      </c>
      <c r="F27" s="206" t="s">
        <v>258</v>
      </c>
      <c r="G27" s="207">
        <v>2597.12</v>
      </c>
      <c r="H27" s="207">
        <v>468.33</v>
      </c>
      <c r="I27" s="205" t="s">
        <v>122</v>
      </c>
      <c r="J27" s="207">
        <f t="shared" si="0"/>
        <v>2128.79</v>
      </c>
      <c r="K27" s="205" t="s">
        <v>245</v>
      </c>
      <c r="L27" s="205" t="s">
        <v>259</v>
      </c>
      <c r="M27" s="205" t="s">
        <v>125</v>
      </c>
      <c r="N27" s="205" t="s">
        <v>260</v>
      </c>
      <c r="O27" s="205" t="s">
        <v>136</v>
      </c>
      <c r="P27" s="206" t="s">
        <v>248</v>
      </c>
      <c r="Q27" s="205" t="s">
        <v>249</v>
      </c>
      <c r="R27" s="205" t="s">
        <v>249</v>
      </c>
      <c r="S27" s="205" t="s">
        <v>143</v>
      </c>
      <c r="T27" s="205" t="s">
        <v>144</v>
      </c>
      <c r="U27" s="107" t="s">
        <v>261</v>
      </c>
      <c r="V27" s="107">
        <v>2890</v>
      </c>
      <c r="W27" s="107">
        <v>1936</v>
      </c>
      <c r="X27" s="107">
        <v>99</v>
      </c>
      <c r="Y27" s="107">
        <v>2025</v>
      </c>
      <c r="Z27" s="107">
        <v>617</v>
      </c>
      <c r="AA27" s="107">
        <v>0</v>
      </c>
      <c r="AB27" s="205" t="s">
        <v>134</v>
      </c>
      <c r="AC27" s="205" t="s">
        <v>251</v>
      </c>
      <c r="AD27" s="107">
        <f t="shared" si="1"/>
        <v>0</v>
      </c>
    </row>
    <row r="28" spans="1:30" x14ac:dyDescent="0.2">
      <c r="A28" s="205">
        <v>2025</v>
      </c>
      <c r="B28" s="205">
        <v>702</v>
      </c>
      <c r="C28" s="205" t="s">
        <v>212</v>
      </c>
      <c r="D28" s="206" t="s">
        <v>262</v>
      </c>
      <c r="E28" s="206" t="s">
        <v>118</v>
      </c>
      <c r="F28" s="206" t="s">
        <v>263</v>
      </c>
      <c r="G28" s="207">
        <v>943.55</v>
      </c>
      <c r="H28" s="207">
        <v>170.15</v>
      </c>
      <c r="I28" s="205" t="s">
        <v>122</v>
      </c>
      <c r="J28" s="207">
        <f t="shared" si="0"/>
        <v>773.4</v>
      </c>
      <c r="K28" s="205" t="s">
        <v>245</v>
      </c>
      <c r="L28" s="205" t="s">
        <v>264</v>
      </c>
      <c r="M28" s="205" t="s">
        <v>125</v>
      </c>
      <c r="N28" s="205" t="s">
        <v>265</v>
      </c>
      <c r="O28" s="205" t="s">
        <v>136</v>
      </c>
      <c r="P28" s="206" t="s">
        <v>248</v>
      </c>
      <c r="Q28" s="205" t="s">
        <v>249</v>
      </c>
      <c r="R28" s="205" t="s">
        <v>249</v>
      </c>
      <c r="S28" s="205" t="s">
        <v>143</v>
      </c>
      <c r="T28" s="205" t="s">
        <v>144</v>
      </c>
      <c r="U28" s="107" t="s">
        <v>266</v>
      </c>
      <c r="V28" s="107">
        <v>1570</v>
      </c>
      <c r="W28" s="107">
        <v>1366</v>
      </c>
      <c r="X28" s="107">
        <v>2</v>
      </c>
      <c r="Y28" s="107">
        <v>2025</v>
      </c>
      <c r="Z28" s="107">
        <v>600</v>
      </c>
      <c r="AA28" s="107">
        <v>0</v>
      </c>
      <c r="AB28" s="205" t="s">
        <v>134</v>
      </c>
      <c r="AC28" s="205" t="s">
        <v>251</v>
      </c>
      <c r="AD28" s="107">
        <f t="shared" si="1"/>
        <v>0</v>
      </c>
    </row>
    <row r="29" spans="1:30" x14ac:dyDescent="0.2">
      <c r="A29" s="205">
        <v>2025</v>
      </c>
      <c r="B29" s="205">
        <v>703</v>
      </c>
      <c r="C29" s="205" t="s">
        <v>212</v>
      </c>
      <c r="D29" s="206" t="s">
        <v>267</v>
      </c>
      <c r="E29" s="206" t="s">
        <v>118</v>
      </c>
      <c r="F29" s="206" t="s">
        <v>268</v>
      </c>
      <c r="G29" s="207">
        <v>46.3</v>
      </c>
      <c r="H29" s="207">
        <v>8.35</v>
      </c>
      <c r="I29" s="205" t="s">
        <v>122</v>
      </c>
      <c r="J29" s="207">
        <f t="shared" si="0"/>
        <v>37.949999999999996</v>
      </c>
      <c r="K29" s="205" t="s">
        <v>245</v>
      </c>
      <c r="L29" s="205" t="s">
        <v>269</v>
      </c>
      <c r="M29" s="205" t="s">
        <v>125</v>
      </c>
      <c r="N29" s="205" t="s">
        <v>270</v>
      </c>
      <c r="O29" s="205" t="s">
        <v>136</v>
      </c>
      <c r="P29" s="206" t="s">
        <v>248</v>
      </c>
      <c r="Q29" s="205" t="s">
        <v>249</v>
      </c>
      <c r="R29" s="205" t="s">
        <v>249</v>
      </c>
      <c r="S29" s="205" t="s">
        <v>143</v>
      </c>
      <c r="T29" s="205" t="s">
        <v>144</v>
      </c>
      <c r="U29" s="107" t="s">
        <v>271</v>
      </c>
      <c r="V29" s="107">
        <v>800</v>
      </c>
      <c r="W29" s="107">
        <v>1042</v>
      </c>
      <c r="X29" s="107">
        <v>1</v>
      </c>
      <c r="Y29" s="107">
        <v>2025</v>
      </c>
      <c r="Z29" s="107">
        <v>597</v>
      </c>
      <c r="AA29" s="107">
        <v>0</v>
      </c>
      <c r="AB29" s="205" t="s">
        <v>134</v>
      </c>
      <c r="AC29" s="205" t="s">
        <v>251</v>
      </c>
      <c r="AD29" s="107">
        <f t="shared" si="1"/>
        <v>0</v>
      </c>
    </row>
    <row r="30" spans="1:30" x14ac:dyDescent="0.2">
      <c r="A30" s="205">
        <v>2025</v>
      </c>
      <c r="B30" s="205">
        <v>704</v>
      </c>
      <c r="C30" s="205" t="s">
        <v>212</v>
      </c>
      <c r="D30" s="206" t="s">
        <v>272</v>
      </c>
      <c r="E30" s="206" t="s">
        <v>118</v>
      </c>
      <c r="F30" s="206" t="s">
        <v>273</v>
      </c>
      <c r="G30" s="207">
        <v>252.37</v>
      </c>
      <c r="H30" s="207">
        <v>45.51</v>
      </c>
      <c r="I30" s="205" t="s">
        <v>122</v>
      </c>
      <c r="J30" s="207">
        <f t="shared" si="0"/>
        <v>206.86</v>
      </c>
      <c r="K30" s="205" t="s">
        <v>245</v>
      </c>
      <c r="L30" s="205" t="s">
        <v>274</v>
      </c>
      <c r="M30" s="205" t="s">
        <v>125</v>
      </c>
      <c r="N30" s="205" t="s">
        <v>275</v>
      </c>
      <c r="O30" s="205" t="s">
        <v>136</v>
      </c>
      <c r="P30" s="206" t="s">
        <v>248</v>
      </c>
      <c r="Q30" s="205" t="s">
        <v>249</v>
      </c>
      <c r="R30" s="205" t="s">
        <v>249</v>
      </c>
      <c r="S30" s="205" t="s">
        <v>143</v>
      </c>
      <c r="T30" s="205" t="s">
        <v>144</v>
      </c>
      <c r="U30" s="107" t="s">
        <v>276</v>
      </c>
      <c r="V30" s="107">
        <v>2010</v>
      </c>
      <c r="W30" s="107">
        <v>1476</v>
      </c>
      <c r="X30" s="107">
        <v>2</v>
      </c>
      <c r="Y30" s="107">
        <v>2025</v>
      </c>
      <c r="Z30" s="107">
        <v>616</v>
      </c>
      <c r="AA30" s="107">
        <v>0</v>
      </c>
      <c r="AB30" s="205" t="s">
        <v>134</v>
      </c>
      <c r="AC30" s="205" t="s">
        <v>251</v>
      </c>
      <c r="AD30" s="107">
        <f t="shared" si="1"/>
        <v>0</v>
      </c>
    </row>
    <row r="31" spans="1:30" x14ac:dyDescent="0.2">
      <c r="A31" s="205">
        <v>2025</v>
      </c>
      <c r="B31" s="205">
        <v>705</v>
      </c>
      <c r="C31" s="205" t="s">
        <v>212</v>
      </c>
      <c r="D31" s="206" t="s">
        <v>277</v>
      </c>
      <c r="E31" s="206" t="s">
        <v>118</v>
      </c>
      <c r="F31" s="206" t="s">
        <v>278</v>
      </c>
      <c r="G31" s="207">
        <v>1008.17</v>
      </c>
      <c r="H31" s="207">
        <v>181.8</v>
      </c>
      <c r="I31" s="205" t="s">
        <v>122</v>
      </c>
      <c r="J31" s="207">
        <f t="shared" si="0"/>
        <v>826.36999999999989</v>
      </c>
      <c r="K31" s="205" t="s">
        <v>245</v>
      </c>
      <c r="L31" s="205" t="s">
        <v>279</v>
      </c>
      <c r="M31" s="205" t="s">
        <v>125</v>
      </c>
      <c r="N31" s="205" t="s">
        <v>280</v>
      </c>
      <c r="O31" s="205" t="s">
        <v>136</v>
      </c>
      <c r="P31" s="206" t="s">
        <v>248</v>
      </c>
      <c r="Q31" s="205" t="s">
        <v>249</v>
      </c>
      <c r="R31" s="205" t="s">
        <v>249</v>
      </c>
      <c r="S31" s="205" t="s">
        <v>143</v>
      </c>
      <c r="T31" s="205" t="s">
        <v>144</v>
      </c>
      <c r="U31" s="107" t="s">
        <v>281</v>
      </c>
      <c r="V31" s="107">
        <v>2340</v>
      </c>
      <c r="W31" s="107">
        <v>1826</v>
      </c>
      <c r="X31" s="107">
        <v>2</v>
      </c>
      <c r="Y31" s="107">
        <v>2025</v>
      </c>
      <c r="Z31" s="107">
        <v>608</v>
      </c>
      <c r="AA31" s="107">
        <v>0</v>
      </c>
      <c r="AB31" s="205" t="s">
        <v>134</v>
      </c>
      <c r="AC31" s="205" t="s">
        <v>251</v>
      </c>
      <c r="AD31" s="107">
        <f t="shared" si="1"/>
        <v>0</v>
      </c>
    </row>
    <row r="32" spans="1:30" x14ac:dyDescent="0.2">
      <c r="A32" s="205">
        <v>2025</v>
      </c>
      <c r="B32" s="205">
        <v>706</v>
      </c>
      <c r="C32" s="205" t="s">
        <v>212</v>
      </c>
      <c r="D32" s="206" t="s">
        <v>282</v>
      </c>
      <c r="E32" s="206" t="s">
        <v>118</v>
      </c>
      <c r="F32" s="206" t="s">
        <v>283</v>
      </c>
      <c r="G32" s="207">
        <v>7.49</v>
      </c>
      <c r="H32" s="207">
        <v>1.35</v>
      </c>
      <c r="I32" s="205" t="s">
        <v>122</v>
      </c>
      <c r="J32" s="207">
        <f t="shared" si="0"/>
        <v>6.1400000000000006</v>
      </c>
      <c r="K32" s="205" t="s">
        <v>245</v>
      </c>
      <c r="L32" s="205" t="s">
        <v>284</v>
      </c>
      <c r="M32" s="205" t="s">
        <v>125</v>
      </c>
      <c r="N32" s="205" t="s">
        <v>285</v>
      </c>
      <c r="O32" s="205" t="s">
        <v>136</v>
      </c>
      <c r="P32" s="206" t="s">
        <v>248</v>
      </c>
      <c r="Q32" s="205" t="s">
        <v>249</v>
      </c>
      <c r="R32" s="205" t="s">
        <v>249</v>
      </c>
      <c r="S32" s="205" t="s">
        <v>143</v>
      </c>
      <c r="T32" s="205" t="s">
        <v>144</v>
      </c>
      <c r="U32" s="107" t="s">
        <v>261</v>
      </c>
      <c r="V32" s="107">
        <v>2890</v>
      </c>
      <c r="W32" s="107">
        <v>1936</v>
      </c>
      <c r="X32" s="107">
        <v>99</v>
      </c>
      <c r="Y32" s="107">
        <v>2025</v>
      </c>
      <c r="Z32" s="107">
        <v>276</v>
      </c>
      <c r="AA32" s="107">
        <v>0</v>
      </c>
      <c r="AB32" s="205" t="s">
        <v>134</v>
      </c>
      <c r="AC32" s="205" t="s">
        <v>251</v>
      </c>
      <c r="AD32" s="107">
        <f t="shared" si="1"/>
        <v>0</v>
      </c>
    </row>
    <row r="33" spans="1:30" x14ac:dyDescent="0.2">
      <c r="A33" s="205">
        <v>2025</v>
      </c>
      <c r="B33" s="205">
        <v>707</v>
      </c>
      <c r="C33" s="205" t="s">
        <v>212</v>
      </c>
      <c r="D33" s="206" t="s">
        <v>286</v>
      </c>
      <c r="E33" s="206" t="s">
        <v>118</v>
      </c>
      <c r="F33" s="206" t="s">
        <v>287</v>
      </c>
      <c r="G33" s="207">
        <v>490.11</v>
      </c>
      <c r="H33" s="207">
        <v>44.56</v>
      </c>
      <c r="I33" s="205" t="s">
        <v>122</v>
      </c>
      <c r="J33" s="207">
        <f t="shared" si="0"/>
        <v>445.55</v>
      </c>
      <c r="K33" s="205" t="s">
        <v>245</v>
      </c>
      <c r="L33" s="205" t="s">
        <v>288</v>
      </c>
      <c r="M33" s="205" t="s">
        <v>125</v>
      </c>
      <c r="N33" s="205" t="s">
        <v>289</v>
      </c>
      <c r="O33" s="205" t="s">
        <v>136</v>
      </c>
      <c r="P33" s="206" t="s">
        <v>248</v>
      </c>
      <c r="Q33" s="205" t="s">
        <v>249</v>
      </c>
      <c r="R33" s="205" t="s">
        <v>249</v>
      </c>
      <c r="S33" s="205" t="s">
        <v>143</v>
      </c>
      <c r="T33" s="205" t="s">
        <v>144</v>
      </c>
      <c r="U33" s="107" t="s">
        <v>290</v>
      </c>
      <c r="V33" s="107">
        <v>1680</v>
      </c>
      <c r="W33" s="107">
        <v>1386</v>
      </c>
      <c r="X33" s="107">
        <v>2</v>
      </c>
      <c r="Y33" s="107">
        <v>2025</v>
      </c>
      <c r="Z33" s="107">
        <v>601</v>
      </c>
      <c r="AA33" s="107">
        <v>0</v>
      </c>
      <c r="AB33" s="205" t="s">
        <v>134</v>
      </c>
      <c r="AC33" s="205" t="s">
        <v>251</v>
      </c>
      <c r="AD33" s="107">
        <f t="shared" si="1"/>
        <v>0</v>
      </c>
    </row>
    <row r="34" spans="1:30" x14ac:dyDescent="0.2">
      <c r="A34" s="205">
        <v>2025</v>
      </c>
      <c r="B34" s="205">
        <v>708</v>
      </c>
      <c r="C34" s="205" t="s">
        <v>212</v>
      </c>
      <c r="D34" s="206" t="s">
        <v>291</v>
      </c>
      <c r="E34" s="206" t="s">
        <v>118</v>
      </c>
      <c r="F34" s="206" t="s">
        <v>292</v>
      </c>
      <c r="G34" s="207">
        <v>26.57</v>
      </c>
      <c r="H34" s="207">
        <v>4.79</v>
      </c>
      <c r="I34" s="205" t="s">
        <v>122</v>
      </c>
      <c r="J34" s="207">
        <f t="shared" si="0"/>
        <v>21.78</v>
      </c>
      <c r="K34" s="205" t="s">
        <v>245</v>
      </c>
      <c r="L34" s="205" t="s">
        <v>293</v>
      </c>
      <c r="M34" s="205" t="s">
        <v>125</v>
      </c>
      <c r="N34" s="205" t="s">
        <v>294</v>
      </c>
      <c r="O34" s="205" t="s">
        <v>136</v>
      </c>
      <c r="P34" s="206" t="s">
        <v>248</v>
      </c>
      <c r="Q34" s="205" t="s">
        <v>249</v>
      </c>
      <c r="R34" s="205" t="s">
        <v>249</v>
      </c>
      <c r="S34" s="205" t="s">
        <v>143</v>
      </c>
      <c r="T34" s="205" t="s">
        <v>144</v>
      </c>
      <c r="U34" s="107" t="s">
        <v>295</v>
      </c>
      <c r="V34" s="107">
        <v>4760</v>
      </c>
      <c r="W34" s="107">
        <v>2105</v>
      </c>
      <c r="X34" s="107">
        <v>2</v>
      </c>
      <c r="Y34" s="107">
        <v>2025</v>
      </c>
      <c r="Z34" s="107">
        <v>613</v>
      </c>
      <c r="AA34" s="107">
        <v>0</v>
      </c>
      <c r="AB34" s="205" t="s">
        <v>134</v>
      </c>
      <c r="AC34" s="205" t="s">
        <v>251</v>
      </c>
      <c r="AD34" s="107">
        <f t="shared" si="1"/>
        <v>0</v>
      </c>
    </row>
    <row r="35" spans="1:30" x14ac:dyDescent="0.2">
      <c r="A35" s="205">
        <v>2025</v>
      </c>
      <c r="B35" s="205">
        <v>709</v>
      </c>
      <c r="C35" s="205" t="s">
        <v>212</v>
      </c>
      <c r="D35" s="206" t="s">
        <v>296</v>
      </c>
      <c r="E35" s="206" t="s">
        <v>118</v>
      </c>
      <c r="F35" s="206" t="s">
        <v>258</v>
      </c>
      <c r="G35" s="207">
        <v>4.9000000000000004</v>
      </c>
      <c r="H35" s="207">
        <v>0.88</v>
      </c>
      <c r="I35" s="205" t="s">
        <v>122</v>
      </c>
      <c r="J35" s="207">
        <f t="shared" si="0"/>
        <v>4.0200000000000005</v>
      </c>
      <c r="K35" s="205" t="s">
        <v>245</v>
      </c>
      <c r="L35" s="205" t="s">
        <v>297</v>
      </c>
      <c r="M35" s="205" t="s">
        <v>125</v>
      </c>
      <c r="N35" s="205" t="s">
        <v>298</v>
      </c>
      <c r="O35" s="205" t="s">
        <v>136</v>
      </c>
      <c r="P35" s="206" t="s">
        <v>248</v>
      </c>
      <c r="Q35" s="205" t="s">
        <v>249</v>
      </c>
      <c r="R35" s="205" t="s">
        <v>249</v>
      </c>
      <c r="S35" s="205" t="s">
        <v>143</v>
      </c>
      <c r="T35" s="205" t="s">
        <v>144</v>
      </c>
      <c r="U35" s="107" t="s">
        <v>261</v>
      </c>
      <c r="V35" s="107">
        <v>2890</v>
      </c>
      <c r="W35" s="107">
        <v>1936</v>
      </c>
      <c r="X35" s="107">
        <v>99</v>
      </c>
      <c r="Y35" s="107">
        <v>2025</v>
      </c>
      <c r="Z35" s="107">
        <v>617</v>
      </c>
      <c r="AA35" s="107">
        <v>0</v>
      </c>
      <c r="AB35" s="205" t="s">
        <v>134</v>
      </c>
      <c r="AC35" s="205" t="s">
        <v>251</v>
      </c>
      <c r="AD35" s="107">
        <f t="shared" si="1"/>
        <v>0</v>
      </c>
    </row>
    <row r="36" spans="1:30" x14ac:dyDescent="0.2">
      <c r="A36" s="205">
        <v>2025</v>
      </c>
      <c r="B36" s="205">
        <v>710</v>
      </c>
      <c r="C36" s="205" t="s">
        <v>212</v>
      </c>
      <c r="D36" s="206" t="s">
        <v>299</v>
      </c>
      <c r="E36" s="206" t="s">
        <v>118</v>
      </c>
      <c r="F36" s="206" t="s">
        <v>300</v>
      </c>
      <c r="G36" s="207">
        <v>38.97</v>
      </c>
      <c r="H36" s="207">
        <v>7.03</v>
      </c>
      <c r="I36" s="205" t="s">
        <v>122</v>
      </c>
      <c r="J36" s="207">
        <f t="shared" si="0"/>
        <v>31.939999999999998</v>
      </c>
      <c r="K36" s="205" t="s">
        <v>245</v>
      </c>
      <c r="L36" s="205" t="s">
        <v>301</v>
      </c>
      <c r="M36" s="205" t="s">
        <v>125</v>
      </c>
      <c r="N36" s="205" t="s">
        <v>302</v>
      </c>
      <c r="O36" s="205" t="s">
        <v>136</v>
      </c>
      <c r="P36" s="206" t="s">
        <v>248</v>
      </c>
      <c r="Q36" s="205" t="s">
        <v>249</v>
      </c>
      <c r="R36" s="205" t="s">
        <v>249</v>
      </c>
      <c r="S36" s="205" t="s">
        <v>143</v>
      </c>
      <c r="T36" s="205" t="s">
        <v>144</v>
      </c>
      <c r="U36" s="107" t="s">
        <v>271</v>
      </c>
      <c r="V36" s="107">
        <v>800</v>
      </c>
      <c r="W36" s="107">
        <v>1160</v>
      </c>
      <c r="X36" s="107">
        <v>2</v>
      </c>
      <c r="Y36" s="107">
        <v>2025</v>
      </c>
      <c r="Z36" s="107">
        <v>598</v>
      </c>
      <c r="AA36" s="107">
        <v>0</v>
      </c>
      <c r="AB36" s="205" t="s">
        <v>134</v>
      </c>
      <c r="AC36" s="205" t="s">
        <v>251</v>
      </c>
      <c r="AD36" s="107">
        <f t="shared" si="1"/>
        <v>0</v>
      </c>
    </row>
    <row r="37" spans="1:30" x14ac:dyDescent="0.2">
      <c r="A37" s="205">
        <v>2025</v>
      </c>
      <c r="B37" s="205">
        <v>711</v>
      </c>
      <c r="C37" s="205" t="s">
        <v>212</v>
      </c>
      <c r="D37" s="206" t="s">
        <v>303</v>
      </c>
      <c r="E37" s="206" t="s">
        <v>118</v>
      </c>
      <c r="F37" s="206" t="s">
        <v>304</v>
      </c>
      <c r="G37" s="207">
        <v>153.51</v>
      </c>
      <c r="H37" s="207">
        <v>27.68</v>
      </c>
      <c r="I37" s="205" t="s">
        <v>122</v>
      </c>
      <c r="J37" s="207">
        <f t="shared" si="0"/>
        <v>125.82999999999998</v>
      </c>
      <c r="K37" s="205" t="s">
        <v>245</v>
      </c>
      <c r="L37" s="205" t="s">
        <v>305</v>
      </c>
      <c r="M37" s="205" t="s">
        <v>125</v>
      </c>
      <c r="N37" s="205" t="s">
        <v>306</v>
      </c>
      <c r="O37" s="205" t="s">
        <v>136</v>
      </c>
      <c r="P37" s="206" t="s">
        <v>248</v>
      </c>
      <c r="Q37" s="205" t="s">
        <v>249</v>
      </c>
      <c r="R37" s="205" t="s">
        <v>249</v>
      </c>
      <c r="S37" s="205" t="s">
        <v>143</v>
      </c>
      <c r="T37" s="205" t="s">
        <v>144</v>
      </c>
      <c r="U37" s="107" t="s">
        <v>145</v>
      </c>
      <c r="V37" s="107">
        <v>2780</v>
      </c>
      <c r="W37" s="107">
        <v>1928</v>
      </c>
      <c r="X37" s="107">
        <v>2</v>
      </c>
      <c r="Y37" s="107">
        <v>2025</v>
      </c>
      <c r="Z37" s="107">
        <v>609</v>
      </c>
      <c r="AA37" s="107">
        <v>0</v>
      </c>
      <c r="AB37" s="205" t="s">
        <v>134</v>
      </c>
      <c r="AC37" s="205" t="s">
        <v>251</v>
      </c>
      <c r="AD37" s="107">
        <f t="shared" si="1"/>
        <v>0</v>
      </c>
    </row>
    <row r="38" spans="1:30" x14ac:dyDescent="0.2">
      <c r="A38" s="205">
        <v>2025</v>
      </c>
      <c r="B38" s="205">
        <v>712</v>
      </c>
      <c r="C38" s="205" t="s">
        <v>212</v>
      </c>
      <c r="D38" s="206" t="s">
        <v>307</v>
      </c>
      <c r="E38" s="206" t="s">
        <v>118</v>
      </c>
      <c r="F38" s="206" t="s">
        <v>268</v>
      </c>
      <c r="G38" s="207">
        <v>419.64</v>
      </c>
      <c r="H38" s="207">
        <v>75.67</v>
      </c>
      <c r="I38" s="205" t="s">
        <v>122</v>
      </c>
      <c r="J38" s="207">
        <f t="shared" si="0"/>
        <v>343.96999999999997</v>
      </c>
      <c r="K38" s="205" t="s">
        <v>245</v>
      </c>
      <c r="L38" s="205" t="s">
        <v>308</v>
      </c>
      <c r="M38" s="205" t="s">
        <v>125</v>
      </c>
      <c r="N38" s="205" t="s">
        <v>309</v>
      </c>
      <c r="O38" s="205" t="s">
        <v>136</v>
      </c>
      <c r="P38" s="206" t="s">
        <v>248</v>
      </c>
      <c r="Q38" s="205" t="s">
        <v>249</v>
      </c>
      <c r="R38" s="205" t="s">
        <v>249</v>
      </c>
      <c r="S38" s="205" t="s">
        <v>143</v>
      </c>
      <c r="T38" s="205" t="s">
        <v>144</v>
      </c>
      <c r="U38" s="107" t="s">
        <v>271</v>
      </c>
      <c r="V38" s="107">
        <v>800</v>
      </c>
      <c r="W38" s="107">
        <v>1042</v>
      </c>
      <c r="X38" s="107">
        <v>1</v>
      </c>
      <c r="Y38" s="107">
        <v>2025</v>
      </c>
      <c r="Z38" s="107">
        <v>597</v>
      </c>
      <c r="AA38" s="107">
        <v>0</v>
      </c>
      <c r="AB38" s="205" t="s">
        <v>134</v>
      </c>
      <c r="AC38" s="205" t="s">
        <v>251</v>
      </c>
      <c r="AD38" s="107">
        <f t="shared" si="1"/>
        <v>0</v>
      </c>
    </row>
    <row r="39" spans="1:30" x14ac:dyDescent="0.2">
      <c r="A39" s="205">
        <v>2025</v>
      </c>
      <c r="B39" s="205">
        <v>713</v>
      </c>
      <c r="C39" s="205" t="s">
        <v>212</v>
      </c>
      <c r="D39" s="206" t="s">
        <v>310</v>
      </c>
      <c r="E39" s="206" t="s">
        <v>118</v>
      </c>
      <c r="F39" s="206" t="s">
        <v>311</v>
      </c>
      <c r="G39" s="207">
        <v>74.09</v>
      </c>
      <c r="H39" s="207">
        <v>13.36</v>
      </c>
      <c r="I39" s="205" t="s">
        <v>122</v>
      </c>
      <c r="J39" s="207">
        <f t="shared" si="0"/>
        <v>60.730000000000004</v>
      </c>
      <c r="K39" s="205" t="s">
        <v>245</v>
      </c>
      <c r="L39" s="205" t="s">
        <v>312</v>
      </c>
      <c r="M39" s="205" t="s">
        <v>125</v>
      </c>
      <c r="N39" s="205" t="s">
        <v>313</v>
      </c>
      <c r="O39" s="205" t="s">
        <v>136</v>
      </c>
      <c r="P39" s="206" t="s">
        <v>248</v>
      </c>
      <c r="Q39" s="205" t="s">
        <v>249</v>
      </c>
      <c r="R39" s="205" t="s">
        <v>249</v>
      </c>
      <c r="S39" s="205" t="s">
        <v>143</v>
      </c>
      <c r="T39" s="205" t="s">
        <v>144</v>
      </c>
      <c r="U39" s="107" t="s">
        <v>314</v>
      </c>
      <c r="V39" s="107">
        <v>4430</v>
      </c>
      <c r="W39" s="107">
        <v>2106</v>
      </c>
      <c r="X39" s="107">
        <v>99</v>
      </c>
      <c r="Y39" s="107">
        <v>2025</v>
      </c>
      <c r="Z39" s="107">
        <v>274</v>
      </c>
      <c r="AA39" s="107">
        <v>0</v>
      </c>
      <c r="AB39" s="205" t="s">
        <v>134</v>
      </c>
      <c r="AC39" s="205" t="s">
        <v>251</v>
      </c>
      <c r="AD39" s="107">
        <f t="shared" si="1"/>
        <v>0</v>
      </c>
    </row>
    <row r="40" spans="1:30" x14ac:dyDescent="0.2">
      <c r="A40" s="205">
        <v>2025</v>
      </c>
      <c r="B40" s="205">
        <v>714</v>
      </c>
      <c r="C40" s="205" t="s">
        <v>212</v>
      </c>
      <c r="D40" s="206" t="s">
        <v>315</v>
      </c>
      <c r="E40" s="206" t="s">
        <v>118</v>
      </c>
      <c r="F40" s="206" t="s">
        <v>316</v>
      </c>
      <c r="G40" s="207">
        <v>24.96</v>
      </c>
      <c r="H40" s="207">
        <v>4.5</v>
      </c>
      <c r="I40" s="205" t="s">
        <v>122</v>
      </c>
      <c r="J40" s="207">
        <f t="shared" si="0"/>
        <v>20.46</v>
      </c>
      <c r="K40" s="205" t="s">
        <v>245</v>
      </c>
      <c r="L40" s="205" t="s">
        <v>317</v>
      </c>
      <c r="M40" s="205" t="s">
        <v>125</v>
      </c>
      <c r="N40" s="205" t="s">
        <v>318</v>
      </c>
      <c r="O40" s="205" t="s">
        <v>136</v>
      </c>
      <c r="P40" s="206" t="s">
        <v>248</v>
      </c>
      <c r="Q40" s="205" t="s">
        <v>249</v>
      </c>
      <c r="R40" s="205" t="s">
        <v>249</v>
      </c>
      <c r="S40" s="205" t="s">
        <v>143</v>
      </c>
      <c r="T40" s="205" t="s">
        <v>144</v>
      </c>
      <c r="U40" s="107" t="s">
        <v>176</v>
      </c>
      <c r="V40" s="107">
        <v>4210</v>
      </c>
      <c r="W40" s="107">
        <v>1656</v>
      </c>
      <c r="X40" s="107">
        <v>2</v>
      </c>
      <c r="Y40" s="107">
        <v>2025</v>
      </c>
      <c r="Z40" s="107">
        <v>607</v>
      </c>
      <c r="AA40" s="107">
        <v>0</v>
      </c>
      <c r="AB40" s="205" t="s">
        <v>134</v>
      </c>
      <c r="AC40" s="205" t="s">
        <v>251</v>
      </c>
      <c r="AD40" s="107">
        <f t="shared" si="1"/>
        <v>0</v>
      </c>
    </row>
    <row r="41" spans="1:30" x14ac:dyDescent="0.2">
      <c r="A41" s="205">
        <v>2025</v>
      </c>
      <c r="B41" s="205">
        <v>695</v>
      </c>
      <c r="C41" s="205" t="s">
        <v>136</v>
      </c>
      <c r="D41" s="206" t="s">
        <v>319</v>
      </c>
      <c r="E41" s="206" t="s">
        <v>118</v>
      </c>
      <c r="F41" s="206" t="s">
        <v>320</v>
      </c>
      <c r="G41" s="207">
        <v>219.6</v>
      </c>
      <c r="H41" s="207">
        <v>39.6</v>
      </c>
      <c r="I41" s="205" t="s">
        <v>122</v>
      </c>
      <c r="J41" s="207">
        <f t="shared" si="0"/>
        <v>180</v>
      </c>
      <c r="K41" s="205" t="s">
        <v>321</v>
      </c>
      <c r="L41" s="205" t="s">
        <v>322</v>
      </c>
      <c r="M41" s="205" t="s">
        <v>125</v>
      </c>
      <c r="N41" s="205" t="s">
        <v>323</v>
      </c>
      <c r="O41" s="205" t="s">
        <v>136</v>
      </c>
      <c r="P41" s="206" t="s">
        <v>324</v>
      </c>
      <c r="Q41" s="205" t="s">
        <v>325</v>
      </c>
      <c r="R41" s="205" t="s">
        <v>325</v>
      </c>
      <c r="S41" s="205" t="s">
        <v>131</v>
      </c>
      <c r="T41" s="205" t="s">
        <v>132</v>
      </c>
      <c r="U41" s="107" t="s">
        <v>271</v>
      </c>
      <c r="V41" s="107">
        <v>800</v>
      </c>
      <c r="W41" s="107">
        <v>1166</v>
      </c>
      <c r="X41" s="107">
        <v>99</v>
      </c>
      <c r="Y41" s="107">
        <v>2025</v>
      </c>
      <c r="Z41" s="107">
        <v>517</v>
      </c>
      <c r="AA41" s="107">
        <v>0</v>
      </c>
      <c r="AB41" s="205" t="s">
        <v>134</v>
      </c>
      <c r="AC41" s="205" t="s">
        <v>146</v>
      </c>
      <c r="AD41" s="107">
        <f t="shared" si="1"/>
        <v>1</v>
      </c>
    </row>
    <row r="42" spans="1:30" x14ac:dyDescent="0.2">
      <c r="A42" s="205">
        <v>2025</v>
      </c>
      <c r="B42" s="205">
        <v>658</v>
      </c>
      <c r="C42" s="205" t="s">
        <v>326</v>
      </c>
      <c r="D42" s="206" t="s">
        <v>327</v>
      </c>
      <c r="E42" s="206" t="s">
        <v>328</v>
      </c>
      <c r="F42" s="206" t="s">
        <v>329</v>
      </c>
      <c r="G42" s="207">
        <v>-91.66</v>
      </c>
      <c r="H42" s="207">
        <v>-16.53</v>
      </c>
      <c r="I42" s="205" t="s">
        <v>122</v>
      </c>
      <c r="J42" s="207">
        <f t="shared" si="0"/>
        <v>-75.13</v>
      </c>
      <c r="K42" s="205" t="s">
        <v>134</v>
      </c>
      <c r="L42" s="205" t="s">
        <v>330</v>
      </c>
      <c r="M42" s="205" t="s">
        <v>125</v>
      </c>
      <c r="N42" s="205" t="s">
        <v>331</v>
      </c>
      <c r="O42" s="205" t="s">
        <v>332</v>
      </c>
      <c r="P42" s="206" t="s">
        <v>333</v>
      </c>
      <c r="Q42" s="205" t="s">
        <v>334</v>
      </c>
      <c r="R42" s="205" t="s">
        <v>334</v>
      </c>
      <c r="S42" s="205" t="s">
        <v>335</v>
      </c>
      <c r="T42" s="205" t="s">
        <v>336</v>
      </c>
      <c r="U42" s="107" t="s">
        <v>337</v>
      </c>
      <c r="V42" s="107">
        <v>360</v>
      </c>
      <c r="W42" s="107">
        <v>1055</v>
      </c>
      <c r="X42" s="107">
        <v>3</v>
      </c>
      <c r="Y42" s="107">
        <v>2025</v>
      </c>
      <c r="Z42" s="107">
        <v>317</v>
      </c>
      <c r="AA42" s="107">
        <v>0</v>
      </c>
      <c r="AB42" s="205" t="s">
        <v>134</v>
      </c>
      <c r="AC42" s="205" t="s">
        <v>159</v>
      </c>
      <c r="AD42" s="107">
        <f t="shared" si="1"/>
        <v>1</v>
      </c>
    </row>
    <row r="43" spans="1:30" x14ac:dyDescent="0.2">
      <c r="A43" s="205">
        <v>2025</v>
      </c>
      <c r="B43" s="205">
        <v>684</v>
      </c>
      <c r="C43" s="205" t="s">
        <v>127</v>
      </c>
      <c r="D43" s="206" t="s">
        <v>338</v>
      </c>
      <c r="E43" s="206" t="s">
        <v>339</v>
      </c>
      <c r="F43" s="206" t="s">
        <v>340</v>
      </c>
      <c r="G43" s="207">
        <v>378.77</v>
      </c>
      <c r="H43" s="207">
        <v>68.3</v>
      </c>
      <c r="I43" s="205" t="s">
        <v>122</v>
      </c>
      <c r="J43" s="207">
        <f t="shared" si="0"/>
        <v>310.46999999999997</v>
      </c>
      <c r="K43" s="205" t="s">
        <v>134</v>
      </c>
      <c r="L43" s="205" t="s">
        <v>341</v>
      </c>
      <c r="M43" s="205" t="s">
        <v>125</v>
      </c>
      <c r="N43" s="205" t="s">
        <v>342</v>
      </c>
      <c r="O43" s="205" t="s">
        <v>120</v>
      </c>
      <c r="P43" s="206" t="s">
        <v>333</v>
      </c>
      <c r="Q43" s="205" t="s">
        <v>334</v>
      </c>
      <c r="R43" s="205" t="s">
        <v>334</v>
      </c>
      <c r="S43" s="205" t="s">
        <v>335</v>
      </c>
      <c r="T43" s="205" t="s">
        <v>336</v>
      </c>
      <c r="U43" s="107" t="s">
        <v>337</v>
      </c>
      <c r="V43" s="107">
        <v>360</v>
      </c>
      <c r="W43" s="107">
        <v>1055</v>
      </c>
      <c r="X43" s="107">
        <v>3</v>
      </c>
      <c r="Y43" s="107">
        <v>2025</v>
      </c>
      <c r="Z43" s="107">
        <v>317</v>
      </c>
      <c r="AA43" s="107">
        <v>0</v>
      </c>
      <c r="AB43" s="205" t="s">
        <v>134</v>
      </c>
      <c r="AC43" s="205" t="s">
        <v>343</v>
      </c>
      <c r="AD43" s="107">
        <f t="shared" si="1"/>
        <v>0</v>
      </c>
    </row>
    <row r="44" spans="1:30" x14ac:dyDescent="0.2">
      <c r="A44" s="205">
        <v>2025</v>
      </c>
      <c r="B44" s="205">
        <v>719</v>
      </c>
      <c r="C44" s="205" t="s">
        <v>210</v>
      </c>
      <c r="D44" s="206" t="s">
        <v>344</v>
      </c>
      <c r="E44" s="206" t="s">
        <v>118</v>
      </c>
      <c r="F44" s="206" t="s">
        <v>345</v>
      </c>
      <c r="G44" s="207">
        <v>49500</v>
      </c>
      <c r="H44" s="207">
        <v>4500</v>
      </c>
      <c r="I44" s="205" t="s">
        <v>122</v>
      </c>
      <c r="J44" s="207">
        <f t="shared" si="0"/>
        <v>45000</v>
      </c>
      <c r="K44" s="205" t="s">
        <v>346</v>
      </c>
      <c r="L44" s="205" t="s">
        <v>347</v>
      </c>
      <c r="M44" s="205" t="s">
        <v>125</v>
      </c>
      <c r="N44" s="205" t="s">
        <v>348</v>
      </c>
      <c r="O44" s="205" t="s">
        <v>118</v>
      </c>
      <c r="P44" s="206" t="s">
        <v>349</v>
      </c>
      <c r="Q44" s="205" t="s">
        <v>350</v>
      </c>
      <c r="R44" s="205" t="s">
        <v>134</v>
      </c>
      <c r="S44" s="205" t="s">
        <v>143</v>
      </c>
      <c r="T44" s="205" t="s">
        <v>144</v>
      </c>
      <c r="U44" s="107" t="s">
        <v>351</v>
      </c>
      <c r="V44" s="107">
        <v>7030</v>
      </c>
      <c r="W44" s="107">
        <v>3110</v>
      </c>
      <c r="X44" s="107">
        <v>2</v>
      </c>
      <c r="Y44" s="107">
        <v>2025</v>
      </c>
      <c r="Z44" s="107">
        <v>212</v>
      </c>
      <c r="AA44" s="107">
        <v>0</v>
      </c>
      <c r="AB44" s="205" t="s">
        <v>134</v>
      </c>
      <c r="AC44" s="205" t="s">
        <v>146</v>
      </c>
      <c r="AD44" s="107">
        <f t="shared" si="1"/>
        <v>1</v>
      </c>
    </row>
    <row r="45" spans="1:30" x14ac:dyDescent="0.2">
      <c r="A45" s="205">
        <v>2025</v>
      </c>
      <c r="B45" s="205">
        <v>720</v>
      </c>
      <c r="C45" s="205" t="s">
        <v>210</v>
      </c>
      <c r="D45" s="206" t="s">
        <v>352</v>
      </c>
      <c r="E45" s="206" t="s">
        <v>118</v>
      </c>
      <c r="F45" s="206" t="s">
        <v>345</v>
      </c>
      <c r="G45" s="207">
        <v>33000</v>
      </c>
      <c r="H45" s="207">
        <v>3000</v>
      </c>
      <c r="I45" s="205" t="s">
        <v>122</v>
      </c>
      <c r="J45" s="207">
        <f t="shared" si="0"/>
        <v>30000</v>
      </c>
      <c r="K45" s="205" t="s">
        <v>346</v>
      </c>
      <c r="L45" s="205" t="s">
        <v>353</v>
      </c>
      <c r="M45" s="205" t="s">
        <v>125</v>
      </c>
      <c r="N45" s="205" t="s">
        <v>354</v>
      </c>
      <c r="O45" s="205" t="s">
        <v>118</v>
      </c>
      <c r="P45" s="206" t="s">
        <v>349</v>
      </c>
      <c r="Q45" s="205" t="s">
        <v>350</v>
      </c>
      <c r="R45" s="205" t="s">
        <v>134</v>
      </c>
      <c r="S45" s="205" t="s">
        <v>143</v>
      </c>
      <c r="T45" s="205" t="s">
        <v>144</v>
      </c>
      <c r="U45" s="107" t="s">
        <v>351</v>
      </c>
      <c r="V45" s="107">
        <v>7030</v>
      </c>
      <c r="W45" s="107">
        <v>3110</v>
      </c>
      <c r="X45" s="107">
        <v>2</v>
      </c>
      <c r="Y45" s="107">
        <v>2025</v>
      </c>
      <c r="Z45" s="107">
        <v>212</v>
      </c>
      <c r="AA45" s="107">
        <v>0</v>
      </c>
      <c r="AB45" s="205" t="s">
        <v>134</v>
      </c>
      <c r="AC45" s="205" t="s">
        <v>146</v>
      </c>
      <c r="AD45" s="107">
        <f t="shared" si="1"/>
        <v>0</v>
      </c>
    </row>
    <row r="46" spans="1:30" x14ac:dyDescent="0.2">
      <c r="A46" s="205">
        <v>2025</v>
      </c>
      <c r="B46" s="205">
        <v>721</v>
      </c>
      <c r="C46" s="205" t="s">
        <v>210</v>
      </c>
      <c r="D46" s="206" t="s">
        <v>355</v>
      </c>
      <c r="E46" s="206" t="s">
        <v>118</v>
      </c>
      <c r="F46" s="206" t="s">
        <v>345</v>
      </c>
      <c r="G46" s="207">
        <v>2750</v>
      </c>
      <c r="H46" s="207">
        <v>250</v>
      </c>
      <c r="I46" s="205" t="s">
        <v>122</v>
      </c>
      <c r="J46" s="207">
        <f t="shared" si="0"/>
        <v>2500</v>
      </c>
      <c r="K46" s="205" t="s">
        <v>346</v>
      </c>
      <c r="L46" s="205" t="s">
        <v>356</v>
      </c>
      <c r="M46" s="205" t="s">
        <v>125</v>
      </c>
      <c r="N46" s="205" t="s">
        <v>357</v>
      </c>
      <c r="O46" s="205" t="s">
        <v>358</v>
      </c>
      <c r="P46" s="206" t="s">
        <v>349</v>
      </c>
      <c r="Q46" s="205" t="s">
        <v>350</v>
      </c>
      <c r="R46" s="205" t="s">
        <v>134</v>
      </c>
      <c r="S46" s="205" t="s">
        <v>143</v>
      </c>
      <c r="T46" s="205" t="s">
        <v>144</v>
      </c>
      <c r="U46" s="107" t="s">
        <v>351</v>
      </c>
      <c r="V46" s="107">
        <v>7030</v>
      </c>
      <c r="W46" s="107">
        <v>3110</v>
      </c>
      <c r="X46" s="107">
        <v>2</v>
      </c>
      <c r="Y46" s="107">
        <v>2025</v>
      </c>
      <c r="Z46" s="107">
        <v>212</v>
      </c>
      <c r="AA46" s="107">
        <v>0</v>
      </c>
      <c r="AB46" s="205" t="s">
        <v>134</v>
      </c>
      <c r="AC46" s="205" t="s">
        <v>359</v>
      </c>
      <c r="AD46" s="107">
        <f t="shared" si="1"/>
        <v>0</v>
      </c>
    </row>
    <row r="47" spans="1:30" x14ac:dyDescent="0.2">
      <c r="A47" s="205">
        <v>2025</v>
      </c>
      <c r="B47" s="205">
        <v>722</v>
      </c>
      <c r="C47" s="205" t="s">
        <v>210</v>
      </c>
      <c r="D47" s="206" t="s">
        <v>360</v>
      </c>
      <c r="E47" s="206" t="s">
        <v>118</v>
      </c>
      <c r="F47" s="206" t="s">
        <v>345</v>
      </c>
      <c r="G47" s="207">
        <v>37488</v>
      </c>
      <c r="H47" s="207">
        <v>3408</v>
      </c>
      <c r="I47" s="205" t="s">
        <v>122</v>
      </c>
      <c r="J47" s="207">
        <f t="shared" si="0"/>
        <v>34080</v>
      </c>
      <c r="K47" s="205" t="s">
        <v>346</v>
      </c>
      <c r="L47" s="205" t="s">
        <v>361</v>
      </c>
      <c r="M47" s="205" t="s">
        <v>125</v>
      </c>
      <c r="N47" s="205" t="s">
        <v>362</v>
      </c>
      <c r="O47" s="205" t="s">
        <v>118</v>
      </c>
      <c r="P47" s="206" t="s">
        <v>349</v>
      </c>
      <c r="Q47" s="205" t="s">
        <v>350</v>
      </c>
      <c r="R47" s="205" t="s">
        <v>134</v>
      </c>
      <c r="S47" s="205" t="s">
        <v>143</v>
      </c>
      <c r="T47" s="205" t="s">
        <v>144</v>
      </c>
      <c r="U47" s="107" t="s">
        <v>351</v>
      </c>
      <c r="V47" s="107">
        <v>7030</v>
      </c>
      <c r="W47" s="107">
        <v>3110</v>
      </c>
      <c r="X47" s="107">
        <v>2</v>
      </c>
      <c r="Y47" s="107">
        <v>2025</v>
      </c>
      <c r="Z47" s="107">
        <v>212</v>
      </c>
      <c r="AA47" s="107">
        <v>0</v>
      </c>
      <c r="AB47" s="205" t="s">
        <v>134</v>
      </c>
      <c r="AC47" s="205" t="s">
        <v>146</v>
      </c>
      <c r="AD47" s="107">
        <f t="shared" si="1"/>
        <v>0</v>
      </c>
    </row>
    <row r="48" spans="1:30" x14ac:dyDescent="0.2">
      <c r="A48" s="205">
        <v>2025</v>
      </c>
      <c r="B48" s="205">
        <v>723</v>
      </c>
      <c r="C48" s="205" t="s">
        <v>210</v>
      </c>
      <c r="D48" s="206" t="s">
        <v>363</v>
      </c>
      <c r="E48" s="206" t="s">
        <v>118</v>
      </c>
      <c r="F48" s="206" t="s">
        <v>345</v>
      </c>
      <c r="G48" s="207">
        <v>14300</v>
      </c>
      <c r="H48" s="207">
        <v>1300</v>
      </c>
      <c r="I48" s="205" t="s">
        <v>122</v>
      </c>
      <c r="J48" s="207">
        <f t="shared" si="0"/>
        <v>13000</v>
      </c>
      <c r="K48" s="205" t="s">
        <v>346</v>
      </c>
      <c r="L48" s="205" t="s">
        <v>364</v>
      </c>
      <c r="M48" s="205" t="s">
        <v>125</v>
      </c>
      <c r="N48" s="205" t="s">
        <v>365</v>
      </c>
      <c r="O48" s="205" t="s">
        <v>118</v>
      </c>
      <c r="P48" s="206" t="s">
        <v>349</v>
      </c>
      <c r="Q48" s="205" t="s">
        <v>350</v>
      </c>
      <c r="R48" s="205" t="s">
        <v>134</v>
      </c>
      <c r="S48" s="205" t="s">
        <v>143</v>
      </c>
      <c r="T48" s="205" t="s">
        <v>144</v>
      </c>
      <c r="U48" s="107" t="s">
        <v>351</v>
      </c>
      <c r="V48" s="107">
        <v>7030</v>
      </c>
      <c r="W48" s="107">
        <v>3110</v>
      </c>
      <c r="X48" s="107">
        <v>2</v>
      </c>
      <c r="Y48" s="107">
        <v>2025</v>
      </c>
      <c r="Z48" s="107">
        <v>212</v>
      </c>
      <c r="AA48" s="107">
        <v>0</v>
      </c>
      <c r="AB48" s="205" t="s">
        <v>134</v>
      </c>
      <c r="AC48" s="205" t="s">
        <v>146</v>
      </c>
      <c r="AD48" s="107">
        <f t="shared" si="1"/>
        <v>0</v>
      </c>
    </row>
    <row r="49" spans="1:30" x14ac:dyDescent="0.2">
      <c r="A49" s="205">
        <v>2025</v>
      </c>
      <c r="B49" s="205">
        <v>724</v>
      </c>
      <c r="C49" s="205" t="s">
        <v>210</v>
      </c>
      <c r="D49" s="206" t="s">
        <v>366</v>
      </c>
      <c r="E49" s="206" t="s">
        <v>358</v>
      </c>
      <c r="F49" s="206" t="s">
        <v>345</v>
      </c>
      <c r="G49" s="207">
        <v>82275.520000000004</v>
      </c>
      <c r="H49" s="207">
        <v>7479.59</v>
      </c>
      <c r="I49" s="205" t="s">
        <v>122</v>
      </c>
      <c r="J49" s="207">
        <f t="shared" si="0"/>
        <v>74795.930000000008</v>
      </c>
      <c r="K49" s="205" t="s">
        <v>346</v>
      </c>
      <c r="L49" s="205" t="s">
        <v>367</v>
      </c>
      <c r="M49" s="205" t="s">
        <v>125</v>
      </c>
      <c r="N49" s="205" t="s">
        <v>368</v>
      </c>
      <c r="O49" s="205" t="s">
        <v>358</v>
      </c>
      <c r="P49" s="206" t="s">
        <v>349</v>
      </c>
      <c r="Q49" s="205" t="s">
        <v>350</v>
      </c>
      <c r="R49" s="205" t="s">
        <v>134</v>
      </c>
      <c r="S49" s="205" t="s">
        <v>143</v>
      </c>
      <c r="T49" s="205" t="s">
        <v>144</v>
      </c>
      <c r="U49" s="107" t="s">
        <v>351</v>
      </c>
      <c r="V49" s="107">
        <v>7030</v>
      </c>
      <c r="W49" s="107">
        <v>3110</v>
      </c>
      <c r="X49" s="107">
        <v>2</v>
      </c>
      <c r="Y49" s="107">
        <v>2025</v>
      </c>
      <c r="Z49" s="107">
        <v>212</v>
      </c>
      <c r="AA49" s="107">
        <v>0</v>
      </c>
      <c r="AB49" s="205" t="s">
        <v>134</v>
      </c>
      <c r="AC49" s="205" t="s">
        <v>359</v>
      </c>
      <c r="AD49" s="107">
        <f t="shared" si="1"/>
        <v>0</v>
      </c>
    </row>
    <row r="50" spans="1:30" x14ac:dyDescent="0.2">
      <c r="A50" s="205">
        <v>2025</v>
      </c>
      <c r="B50" s="205">
        <v>693</v>
      </c>
      <c r="C50" s="205" t="s">
        <v>118</v>
      </c>
      <c r="D50" s="206" t="s">
        <v>369</v>
      </c>
      <c r="E50" s="206" t="s">
        <v>148</v>
      </c>
      <c r="F50" s="206" t="s">
        <v>370</v>
      </c>
      <c r="G50" s="207">
        <v>50.27</v>
      </c>
      <c r="H50" s="207">
        <v>0</v>
      </c>
      <c r="I50" s="205" t="s">
        <v>371</v>
      </c>
      <c r="J50" s="207">
        <f t="shared" si="0"/>
        <v>50.27</v>
      </c>
      <c r="K50" s="205" t="s">
        <v>372</v>
      </c>
      <c r="L50" s="205" t="s">
        <v>373</v>
      </c>
      <c r="M50" s="205" t="s">
        <v>125</v>
      </c>
      <c r="N50" s="205" t="s">
        <v>374</v>
      </c>
      <c r="O50" s="205" t="s">
        <v>148</v>
      </c>
      <c r="P50" s="206" t="s">
        <v>375</v>
      </c>
      <c r="Q50" s="205" t="s">
        <v>376</v>
      </c>
      <c r="R50" s="205" t="s">
        <v>377</v>
      </c>
      <c r="S50" s="205" t="s">
        <v>378</v>
      </c>
      <c r="T50" s="205" t="s">
        <v>379</v>
      </c>
      <c r="U50" s="107" t="s">
        <v>271</v>
      </c>
      <c r="V50" s="107">
        <v>800</v>
      </c>
      <c r="W50" s="107">
        <v>1167</v>
      </c>
      <c r="X50" s="107">
        <v>99</v>
      </c>
      <c r="Y50" s="107">
        <v>2025</v>
      </c>
      <c r="Z50" s="107">
        <v>36</v>
      </c>
      <c r="AA50" s="107">
        <v>0</v>
      </c>
      <c r="AB50" s="205" t="s">
        <v>134</v>
      </c>
      <c r="AC50" s="205" t="s">
        <v>186</v>
      </c>
      <c r="AD50" s="107">
        <f t="shared" si="1"/>
        <v>1</v>
      </c>
    </row>
    <row r="51" spans="1:30" x14ac:dyDescent="0.2">
      <c r="A51" s="205">
        <v>2025</v>
      </c>
      <c r="B51" s="205">
        <v>698</v>
      </c>
      <c r="C51" s="205" t="s">
        <v>380</v>
      </c>
      <c r="D51" s="206" t="s">
        <v>381</v>
      </c>
      <c r="E51" s="206" t="s">
        <v>164</v>
      </c>
      <c r="F51" s="206" t="s">
        <v>382</v>
      </c>
      <c r="G51" s="207">
        <v>413.82</v>
      </c>
      <c r="H51" s="207">
        <v>74.62</v>
      </c>
      <c r="I51" s="205" t="s">
        <v>122</v>
      </c>
      <c r="J51" s="207">
        <f t="shared" si="0"/>
        <v>339.2</v>
      </c>
      <c r="K51" s="205" t="s">
        <v>383</v>
      </c>
      <c r="L51" s="205" t="s">
        <v>384</v>
      </c>
      <c r="M51" s="205" t="s">
        <v>125</v>
      </c>
      <c r="N51" s="205" t="s">
        <v>385</v>
      </c>
      <c r="O51" s="205" t="s">
        <v>380</v>
      </c>
      <c r="P51" s="206" t="s">
        <v>386</v>
      </c>
      <c r="Q51" s="205" t="s">
        <v>387</v>
      </c>
      <c r="R51" s="205" t="s">
        <v>387</v>
      </c>
      <c r="S51" s="205" t="s">
        <v>131</v>
      </c>
      <c r="T51" s="205" t="s">
        <v>132</v>
      </c>
      <c r="U51" s="107" t="s">
        <v>271</v>
      </c>
      <c r="V51" s="107">
        <v>800</v>
      </c>
      <c r="W51" s="107">
        <v>1043</v>
      </c>
      <c r="X51" s="107">
        <v>8</v>
      </c>
      <c r="Y51" s="107">
        <v>2025</v>
      </c>
      <c r="Z51" s="107">
        <v>487</v>
      </c>
      <c r="AA51" s="107">
        <v>0</v>
      </c>
      <c r="AB51" s="205" t="s">
        <v>134</v>
      </c>
      <c r="AC51" s="205" t="s">
        <v>388</v>
      </c>
      <c r="AD51" s="107">
        <f t="shared" si="1"/>
        <v>1</v>
      </c>
    </row>
    <row r="52" spans="1:30" x14ac:dyDescent="0.2">
      <c r="A52" s="205">
        <v>2025</v>
      </c>
      <c r="B52" s="205">
        <v>689</v>
      </c>
      <c r="C52" s="205" t="s">
        <v>118</v>
      </c>
      <c r="D52" s="206" t="s">
        <v>389</v>
      </c>
      <c r="E52" s="206" t="s">
        <v>164</v>
      </c>
      <c r="F52" s="206" t="s">
        <v>390</v>
      </c>
      <c r="G52" s="207">
        <v>470</v>
      </c>
      <c r="H52" s="207">
        <v>84.75</v>
      </c>
      <c r="I52" s="205" t="s">
        <v>122</v>
      </c>
      <c r="J52" s="207">
        <f t="shared" si="0"/>
        <v>385.25</v>
      </c>
      <c r="K52" s="205" t="s">
        <v>391</v>
      </c>
      <c r="L52" s="205" t="s">
        <v>392</v>
      </c>
      <c r="M52" s="205" t="s">
        <v>125</v>
      </c>
      <c r="N52" s="205" t="s">
        <v>393</v>
      </c>
      <c r="O52" s="205" t="s">
        <v>164</v>
      </c>
      <c r="P52" s="206" t="s">
        <v>394</v>
      </c>
      <c r="Q52" s="205" t="s">
        <v>395</v>
      </c>
      <c r="R52" s="205" t="s">
        <v>396</v>
      </c>
      <c r="S52" s="205" t="s">
        <v>131</v>
      </c>
      <c r="T52" s="205" t="s">
        <v>132</v>
      </c>
      <c r="U52" s="107" t="s">
        <v>133</v>
      </c>
      <c r="V52" s="107">
        <v>2440</v>
      </c>
      <c r="W52" s="107">
        <v>1828</v>
      </c>
      <c r="X52" s="107">
        <v>2</v>
      </c>
      <c r="Y52" s="107">
        <v>2025</v>
      </c>
      <c r="Z52" s="107">
        <v>490</v>
      </c>
      <c r="AA52" s="107">
        <v>0</v>
      </c>
      <c r="AB52" s="205" t="s">
        <v>134</v>
      </c>
      <c r="AC52" s="205" t="s">
        <v>168</v>
      </c>
      <c r="AD52" s="107">
        <f t="shared" si="1"/>
        <v>1</v>
      </c>
    </row>
    <row r="53" spans="1:30" x14ac:dyDescent="0.2">
      <c r="A53" s="205">
        <v>2025</v>
      </c>
      <c r="B53" s="205">
        <v>661</v>
      </c>
      <c r="C53" s="205" t="s">
        <v>339</v>
      </c>
      <c r="D53" s="206" t="s">
        <v>397</v>
      </c>
      <c r="E53" s="206" t="s">
        <v>398</v>
      </c>
      <c r="F53" s="206" t="s">
        <v>399</v>
      </c>
      <c r="G53" s="207">
        <v>-340.78</v>
      </c>
      <c r="H53" s="207">
        <v>-30.98</v>
      </c>
      <c r="I53" s="205" t="s">
        <v>122</v>
      </c>
      <c r="J53" s="207">
        <f t="shared" si="0"/>
        <v>-309.79999999999995</v>
      </c>
      <c r="K53" s="205" t="s">
        <v>134</v>
      </c>
      <c r="L53" s="205" t="s">
        <v>400</v>
      </c>
      <c r="M53" s="205" t="s">
        <v>125</v>
      </c>
      <c r="N53" s="205" t="s">
        <v>401</v>
      </c>
      <c r="O53" s="205" t="s">
        <v>402</v>
      </c>
      <c r="P53" s="206" t="s">
        <v>403</v>
      </c>
      <c r="Q53" s="205" t="s">
        <v>404</v>
      </c>
      <c r="R53" s="205" t="s">
        <v>404</v>
      </c>
      <c r="S53" s="205" t="s">
        <v>143</v>
      </c>
      <c r="T53" s="205" t="s">
        <v>144</v>
      </c>
      <c r="U53" s="107" t="s">
        <v>134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205" t="s">
        <v>134</v>
      </c>
      <c r="AC53" s="205" t="s">
        <v>405</v>
      </c>
      <c r="AD53" s="107">
        <f t="shared" si="1"/>
        <v>1</v>
      </c>
    </row>
    <row r="54" spans="1:30" x14ac:dyDescent="0.2">
      <c r="A54" s="205">
        <v>2025</v>
      </c>
      <c r="B54" s="205">
        <v>687</v>
      </c>
      <c r="C54" s="205" t="s">
        <v>118</v>
      </c>
      <c r="D54" s="206" t="s">
        <v>406</v>
      </c>
      <c r="E54" s="206" t="s">
        <v>120</v>
      </c>
      <c r="F54" s="206" t="s">
        <v>407</v>
      </c>
      <c r="G54" s="207">
        <v>93.14</v>
      </c>
      <c r="H54" s="207">
        <v>8.4700000000000006</v>
      </c>
      <c r="I54" s="205" t="s">
        <v>122</v>
      </c>
      <c r="J54" s="207">
        <f t="shared" si="0"/>
        <v>84.67</v>
      </c>
      <c r="K54" s="205" t="s">
        <v>134</v>
      </c>
      <c r="L54" s="205" t="s">
        <v>408</v>
      </c>
      <c r="M54" s="205" t="s">
        <v>125</v>
      </c>
      <c r="N54" s="205" t="s">
        <v>409</v>
      </c>
      <c r="O54" s="205" t="s">
        <v>164</v>
      </c>
      <c r="P54" s="206" t="s">
        <v>403</v>
      </c>
      <c r="Q54" s="205" t="s">
        <v>404</v>
      </c>
      <c r="R54" s="205" t="s">
        <v>404</v>
      </c>
      <c r="S54" s="205" t="s">
        <v>143</v>
      </c>
      <c r="T54" s="205" t="s">
        <v>144</v>
      </c>
      <c r="U54" s="107" t="s">
        <v>276</v>
      </c>
      <c r="V54" s="107">
        <v>2010</v>
      </c>
      <c r="W54" s="107">
        <v>1476</v>
      </c>
      <c r="X54" s="107">
        <v>2</v>
      </c>
      <c r="Y54" s="107">
        <v>2025</v>
      </c>
      <c r="Z54" s="107">
        <v>146</v>
      </c>
      <c r="AA54" s="107">
        <v>0</v>
      </c>
      <c r="AB54" s="205" t="s">
        <v>134</v>
      </c>
      <c r="AC54" s="205" t="s">
        <v>168</v>
      </c>
      <c r="AD54" s="107">
        <f t="shared" si="1"/>
        <v>0</v>
      </c>
    </row>
    <row r="55" spans="1:30" x14ac:dyDescent="0.2">
      <c r="A55" s="205">
        <v>2025</v>
      </c>
      <c r="B55" s="205">
        <v>716</v>
      </c>
      <c r="C55" s="205" t="s">
        <v>210</v>
      </c>
      <c r="D55" s="206" t="s">
        <v>410</v>
      </c>
      <c r="E55" s="206" t="s">
        <v>210</v>
      </c>
      <c r="F55" s="206" t="s">
        <v>411</v>
      </c>
      <c r="G55" s="207">
        <v>138.97999999999999</v>
      </c>
      <c r="H55" s="207">
        <v>26.1</v>
      </c>
      <c r="I55" s="205" t="s">
        <v>122</v>
      </c>
      <c r="J55" s="207">
        <f t="shared" si="0"/>
        <v>112.88</v>
      </c>
      <c r="K55" s="205" t="s">
        <v>134</v>
      </c>
      <c r="L55" s="205" t="s">
        <v>134</v>
      </c>
      <c r="M55" s="205" t="s">
        <v>125</v>
      </c>
      <c r="N55" s="205" t="s">
        <v>412</v>
      </c>
      <c r="O55" s="205" t="s">
        <v>210</v>
      </c>
      <c r="P55" s="206" t="s">
        <v>403</v>
      </c>
      <c r="Q55" s="205" t="s">
        <v>404</v>
      </c>
      <c r="R55" s="205" t="s">
        <v>404</v>
      </c>
      <c r="S55" s="205" t="s">
        <v>143</v>
      </c>
      <c r="T55" s="205" t="s">
        <v>144</v>
      </c>
      <c r="U55" s="107" t="s">
        <v>276</v>
      </c>
      <c r="V55" s="107">
        <v>2010</v>
      </c>
      <c r="W55" s="107">
        <v>1476</v>
      </c>
      <c r="X55" s="107">
        <v>2</v>
      </c>
      <c r="Y55" s="107">
        <v>2025</v>
      </c>
      <c r="Z55" s="107">
        <v>287</v>
      </c>
      <c r="AA55" s="107">
        <v>0</v>
      </c>
      <c r="AB55" s="205" t="s">
        <v>134</v>
      </c>
      <c r="AC55" s="205" t="s">
        <v>413</v>
      </c>
      <c r="AD55" s="107">
        <f t="shared" si="1"/>
        <v>0</v>
      </c>
    </row>
    <row r="56" spans="1:30" x14ac:dyDescent="0.2">
      <c r="A56" s="205">
        <v>2025</v>
      </c>
      <c r="B56" s="205">
        <v>716</v>
      </c>
      <c r="C56" s="205" t="s">
        <v>210</v>
      </c>
      <c r="D56" s="206" t="s">
        <v>410</v>
      </c>
      <c r="E56" s="206" t="s">
        <v>210</v>
      </c>
      <c r="F56" s="206" t="s">
        <v>411</v>
      </c>
      <c r="G56" s="207">
        <v>5.77</v>
      </c>
      <c r="H56" s="207">
        <v>0</v>
      </c>
      <c r="I56" s="205" t="s">
        <v>122</v>
      </c>
      <c r="J56" s="207">
        <f t="shared" si="0"/>
        <v>5.77</v>
      </c>
      <c r="K56" s="205" t="s">
        <v>134</v>
      </c>
      <c r="L56" s="205" t="s">
        <v>134</v>
      </c>
      <c r="M56" s="205" t="s">
        <v>125</v>
      </c>
      <c r="N56" s="205" t="s">
        <v>412</v>
      </c>
      <c r="O56" s="205" t="s">
        <v>210</v>
      </c>
      <c r="P56" s="206" t="s">
        <v>403</v>
      </c>
      <c r="Q56" s="205" t="s">
        <v>404</v>
      </c>
      <c r="R56" s="205" t="s">
        <v>404</v>
      </c>
      <c r="S56" s="205" t="s">
        <v>143</v>
      </c>
      <c r="T56" s="205" t="s">
        <v>144</v>
      </c>
      <c r="U56" s="107" t="s">
        <v>276</v>
      </c>
      <c r="V56" s="107">
        <v>2010</v>
      </c>
      <c r="W56" s="107">
        <v>1476</v>
      </c>
      <c r="X56" s="107">
        <v>2</v>
      </c>
      <c r="Y56" s="107">
        <v>2025</v>
      </c>
      <c r="Z56" s="107">
        <v>146</v>
      </c>
      <c r="AA56" s="107">
        <v>0</v>
      </c>
      <c r="AB56" s="205" t="s">
        <v>134</v>
      </c>
      <c r="AC56" s="205" t="s">
        <v>413</v>
      </c>
      <c r="AD56" s="107">
        <f t="shared" si="1"/>
        <v>0</v>
      </c>
    </row>
    <row r="57" spans="1:30" x14ac:dyDescent="0.2">
      <c r="A57" s="205">
        <v>2025</v>
      </c>
      <c r="B57" s="205">
        <v>717</v>
      </c>
      <c r="C57" s="205" t="s">
        <v>210</v>
      </c>
      <c r="D57" s="206" t="s">
        <v>414</v>
      </c>
      <c r="E57" s="206" t="s">
        <v>210</v>
      </c>
      <c r="F57" s="206" t="s">
        <v>415</v>
      </c>
      <c r="G57" s="207">
        <v>389.08</v>
      </c>
      <c r="H57" s="207">
        <v>70.16</v>
      </c>
      <c r="I57" s="205" t="s">
        <v>122</v>
      </c>
      <c r="J57" s="207">
        <f t="shared" si="0"/>
        <v>318.91999999999996</v>
      </c>
      <c r="K57" s="205" t="s">
        <v>134</v>
      </c>
      <c r="L57" s="205" t="s">
        <v>416</v>
      </c>
      <c r="M57" s="205" t="s">
        <v>125</v>
      </c>
      <c r="N57" s="205" t="s">
        <v>417</v>
      </c>
      <c r="O57" s="205" t="s">
        <v>210</v>
      </c>
      <c r="P57" s="206" t="s">
        <v>403</v>
      </c>
      <c r="Q57" s="205" t="s">
        <v>404</v>
      </c>
      <c r="R57" s="205" t="s">
        <v>404</v>
      </c>
      <c r="S57" s="205" t="s">
        <v>143</v>
      </c>
      <c r="T57" s="205" t="s">
        <v>144</v>
      </c>
      <c r="U57" s="107" t="s">
        <v>290</v>
      </c>
      <c r="V57" s="107">
        <v>1680</v>
      </c>
      <c r="W57" s="107">
        <v>1386</v>
      </c>
      <c r="X57" s="107">
        <v>2</v>
      </c>
      <c r="Y57" s="107">
        <v>2025</v>
      </c>
      <c r="Z57" s="107">
        <v>150</v>
      </c>
      <c r="AA57" s="107">
        <v>0</v>
      </c>
      <c r="AB57" s="205" t="s">
        <v>134</v>
      </c>
      <c r="AC57" s="205" t="s">
        <v>413</v>
      </c>
      <c r="AD57" s="107">
        <f t="shared" si="1"/>
        <v>0</v>
      </c>
    </row>
    <row r="58" spans="1:30" x14ac:dyDescent="0.2">
      <c r="C58" s="107"/>
      <c r="D58" s="107"/>
      <c r="E58" s="107"/>
      <c r="F58" s="107"/>
      <c r="G58" s="107"/>
      <c r="H58" s="107"/>
      <c r="I58" s="107"/>
      <c r="J58" s="107"/>
      <c r="O58" s="107"/>
      <c r="P58" s="107"/>
      <c r="Q58" s="107"/>
      <c r="R58" s="107"/>
      <c r="T58" s="107"/>
      <c r="AC58" s="107"/>
    </row>
    <row r="59" spans="1:30" x14ac:dyDescent="0.2">
      <c r="C59" s="107"/>
      <c r="D59" s="107"/>
      <c r="E59" s="107"/>
      <c r="F59" s="209" t="s">
        <v>418</v>
      </c>
      <c r="G59" s="208">
        <f>SUM(G11:G57)</f>
        <v>241767.02</v>
      </c>
      <c r="H59" s="107"/>
      <c r="I59" s="107"/>
      <c r="J59" s="107"/>
      <c r="O59" s="107"/>
      <c r="P59" s="107"/>
      <c r="Q59" s="107"/>
      <c r="R59" s="107"/>
      <c r="T59" s="107"/>
      <c r="AC59" s="107"/>
      <c r="AD59" s="211">
        <f>SUM(AC11:AD57)</f>
        <v>19</v>
      </c>
    </row>
    <row r="60" spans="1:30" x14ac:dyDescent="0.2">
      <c r="C60" s="107"/>
      <c r="D60" s="107"/>
      <c r="E60" s="107"/>
      <c r="F60" s="107"/>
      <c r="G60" s="107"/>
      <c r="H60" s="107"/>
      <c r="I60" s="107"/>
      <c r="J60" s="107"/>
      <c r="O60" s="107"/>
      <c r="P60" s="107"/>
      <c r="Q60" s="107"/>
      <c r="R60" s="107"/>
      <c r="T60" s="107"/>
      <c r="AC60" s="107"/>
    </row>
    <row r="61" spans="1:30" x14ac:dyDescent="0.2">
      <c r="C61" s="107"/>
      <c r="D61" s="107"/>
      <c r="E61" s="107"/>
      <c r="F61" s="107"/>
      <c r="G61" s="107"/>
      <c r="H61" s="107"/>
      <c r="I61" s="107"/>
      <c r="J61" s="107"/>
      <c r="O61" s="107"/>
      <c r="P61" s="107"/>
      <c r="Q61" s="107"/>
      <c r="R61" s="107"/>
      <c r="T61" s="107"/>
      <c r="AC61" s="107"/>
    </row>
    <row r="62" spans="1:30" x14ac:dyDescent="0.2">
      <c r="C62" s="107"/>
      <c r="D62" s="107"/>
      <c r="E62" s="107"/>
      <c r="F62" s="107"/>
      <c r="G62" s="107"/>
      <c r="H62" s="107"/>
      <c r="I62" s="107"/>
      <c r="J62" s="107"/>
      <c r="O62" s="107"/>
      <c r="P62" s="107"/>
      <c r="Q62" s="107"/>
      <c r="R62" s="107"/>
      <c r="T62" s="107"/>
      <c r="AC62" s="107"/>
    </row>
    <row r="63" spans="1:30" x14ac:dyDescent="0.2">
      <c r="C63" s="107"/>
      <c r="D63" s="107"/>
      <c r="E63" s="107"/>
      <c r="F63" s="107"/>
      <c r="G63" s="107"/>
      <c r="H63" s="107"/>
      <c r="I63" s="107"/>
      <c r="J63" s="107"/>
      <c r="O63" s="107"/>
      <c r="P63" s="107"/>
      <c r="Q63" s="107"/>
      <c r="R63" s="107"/>
      <c r="T63" s="107"/>
      <c r="AC63" s="107"/>
    </row>
    <row r="64" spans="1:30" x14ac:dyDescent="0.2">
      <c r="C64" s="107"/>
      <c r="D64" s="107"/>
      <c r="E64" s="107"/>
      <c r="F64" s="107"/>
      <c r="G64" s="107"/>
      <c r="H64" s="107"/>
      <c r="I64" s="107"/>
      <c r="J64" s="107"/>
      <c r="O64" s="107"/>
      <c r="P64" s="107"/>
      <c r="Q64" s="107"/>
      <c r="R64" s="107"/>
      <c r="T64" s="107"/>
      <c r="AC64" s="107"/>
    </row>
    <row r="65" spans="3:29" x14ac:dyDescent="0.2">
      <c r="C65" s="107"/>
      <c r="D65" s="107"/>
      <c r="E65" s="107"/>
      <c r="F65" s="107"/>
      <c r="G65" s="107"/>
      <c r="H65" s="107"/>
      <c r="I65" s="107"/>
      <c r="J65" s="107"/>
      <c r="O65" s="107"/>
      <c r="P65" s="107"/>
      <c r="Q65" s="107"/>
      <c r="R65" s="107"/>
      <c r="T65" s="107"/>
      <c r="AC65" s="107"/>
    </row>
    <row r="66" spans="3:29" x14ac:dyDescent="0.2">
      <c r="C66" s="107"/>
      <c r="D66" s="107"/>
      <c r="E66" s="107"/>
      <c r="F66" s="107"/>
      <c r="G66" s="107"/>
      <c r="H66" s="107"/>
      <c r="I66" s="107"/>
      <c r="J66" s="107"/>
      <c r="O66" s="107"/>
      <c r="P66" s="107"/>
      <c r="Q66" s="107"/>
      <c r="R66" s="107"/>
      <c r="T66" s="107"/>
      <c r="AC66" s="107"/>
    </row>
  </sheetData>
  <mergeCells count="11">
    <mergeCell ref="U8:X8"/>
    <mergeCell ref="Y8:AA8"/>
    <mergeCell ref="A5:F5"/>
    <mergeCell ref="A6:F6"/>
    <mergeCell ref="A1:AC1"/>
    <mergeCell ref="A8:C8"/>
    <mergeCell ref="D8:L8"/>
    <mergeCell ref="M8:O8"/>
    <mergeCell ref="P8:R8"/>
    <mergeCell ref="S8:T8"/>
    <mergeCell ref="A3:AC3"/>
  </mergeCells>
  <dataValidations count="47">
    <dataValidation type="list" allowBlank="1" showInputMessage="1" showErrorMessage="1" errorTitle="SCISSIONE PAGAMENTI" error="Selezionare 'NO' se il documento non è soggeto alla Scissione Pagamenti" sqref="I12:I60">
      <formula1>"SI, NO"</formula1>
    </dataValidation>
    <dataValidation type="list" allowBlank="1" showInputMessage="1" showErrorMessage="1" errorTitle="SCISSIONE PAGAMENTI" error="Selezionare 'NO' se il documento non è soggeto alla Scissione Pagamenti" sqref="I13:I60">
      <formula1>"SI, NO"</formula1>
    </dataValidation>
    <dataValidation type="list" allowBlank="1" showInputMessage="1" showErrorMessage="1" errorTitle="SCISSIONE PAGAMENTI" error="Selezionare 'NO' se il documento non è soggeto alla Scissione Pagamenti" sqref="I14:I60">
      <formula1>"SI, NO"</formula1>
    </dataValidation>
    <dataValidation type="list" allowBlank="1" showInputMessage="1" showErrorMessage="1" errorTitle="SCISSIONE PAGAMENTI" error="Selezionare 'NO' se il documento non è soggeto alla Scissione Pagamenti" sqref="I15:I60">
      <formula1>"SI, NO"</formula1>
    </dataValidation>
    <dataValidation type="list" allowBlank="1" showInputMessage="1" showErrorMessage="1" errorTitle="SCISSIONE PAGAMENTI" error="Selezionare 'NO' se il documento non è soggeto alla Scissione Pagamenti" sqref="I16:I60">
      <formula1>"SI, NO"</formula1>
    </dataValidation>
    <dataValidation type="list" allowBlank="1" showInputMessage="1" showErrorMessage="1" errorTitle="SCISSIONE PAGAMENTI" error="Selezionare 'NO' se il documento non è soggeto alla Scissione Pagamenti" sqref="I17:I60">
      <formula1>"SI, NO"</formula1>
    </dataValidation>
    <dataValidation type="list" allowBlank="1" showInputMessage="1" showErrorMessage="1" errorTitle="SCISSIONE PAGAMENTI" error="Selezionare 'NO' se il documento non è soggeto alla Scissione Pagamenti" sqref="I18:I60">
      <formula1>"SI, NO"</formula1>
    </dataValidation>
    <dataValidation type="list" allowBlank="1" showInputMessage="1" showErrorMessage="1" errorTitle="SCISSIONE PAGAMENTI" error="Selezionare 'NO' se il documento non è soggeto alla Scissione Pagamenti" sqref="I19:I60">
      <formula1>"SI, NO"</formula1>
    </dataValidation>
    <dataValidation type="list" allowBlank="1" showInputMessage="1" showErrorMessage="1" errorTitle="SCISSIONE PAGAMENTI" error="Selezionare 'NO' se il documento non è soggeto alla Scissione Pagamenti" sqref="I20:I60">
      <formula1>"SI, NO"</formula1>
    </dataValidation>
    <dataValidation type="list" allowBlank="1" showInputMessage="1" showErrorMessage="1" errorTitle="SCISSIONE PAGAMENTI" error="Selezionare 'NO' se il documento non è soggeto alla Scissione Pagamenti" sqref="I21:I60">
      <formula1>"SI, NO"</formula1>
    </dataValidation>
    <dataValidation type="list" allowBlank="1" showInputMessage="1" showErrorMessage="1" errorTitle="SCISSIONE PAGAMENTI" error="Selezionare 'NO' se il documento non è soggeto alla Scissione Pagamenti" sqref="I22:I60">
      <formula1>"SI, NO"</formula1>
    </dataValidation>
    <dataValidation type="list" allowBlank="1" showInputMessage="1" showErrorMessage="1" errorTitle="SCISSIONE PAGAMENTI" error="Selezionare 'NO' se il documento non è soggeto alla Scissione Pagamenti" sqref="I23:I60">
      <formula1>"SI, NO"</formula1>
    </dataValidation>
    <dataValidation type="list" allowBlank="1" showInputMessage="1" showErrorMessage="1" errorTitle="SCISSIONE PAGAMENTI" error="Selezionare 'NO' se il documento non è soggeto alla Scissione Pagamenti" sqref="I24:I60">
      <formula1>"SI, NO"</formula1>
    </dataValidation>
    <dataValidation type="list" allowBlank="1" showInputMessage="1" showErrorMessage="1" errorTitle="SCISSIONE PAGAMENTI" error="Selezionare 'NO' se il documento non è soggeto alla Scissione Pagamenti" sqref="I25:I60">
      <formula1>"SI, NO"</formula1>
    </dataValidation>
    <dataValidation type="list" allowBlank="1" showInputMessage="1" showErrorMessage="1" errorTitle="SCISSIONE PAGAMENTI" error="Selezionare 'NO' se il documento non è soggeto alla Scissione Pagamenti" sqref="I26:I60">
      <formula1>"SI, NO"</formula1>
    </dataValidation>
    <dataValidation type="list" allowBlank="1" showInputMessage="1" showErrorMessage="1" errorTitle="SCISSIONE PAGAMENTI" error="Selezionare 'NO' se il documento non è soggeto alla Scissione Pagamenti" sqref="I27:I60">
      <formula1>"SI, NO"</formula1>
    </dataValidation>
    <dataValidation type="list" allowBlank="1" showInputMessage="1" showErrorMessage="1" errorTitle="SCISSIONE PAGAMENTI" error="Selezionare 'NO' se il documento non è soggeto alla Scissione Pagamenti" sqref="I28:I60">
      <formula1>"SI, NO"</formula1>
    </dataValidation>
    <dataValidation type="list" allowBlank="1" showInputMessage="1" showErrorMessage="1" errorTitle="SCISSIONE PAGAMENTI" error="Selezionare 'NO' se il documento non è soggeto alla Scissione Pagamenti" sqref="I29:I60">
      <formula1>"SI, NO"</formula1>
    </dataValidation>
    <dataValidation type="list" allowBlank="1" showInputMessage="1" showErrorMessage="1" errorTitle="SCISSIONE PAGAMENTI" error="Selezionare 'NO' se il documento non è soggeto alla Scissione Pagamenti" sqref="I30:I60">
      <formula1>"SI, NO"</formula1>
    </dataValidation>
    <dataValidation type="list" allowBlank="1" showInputMessage="1" showErrorMessage="1" errorTitle="SCISSIONE PAGAMENTI" error="Selezionare 'NO' se il documento non è soggeto alla Scissione Pagamenti" sqref="I31:I60">
      <formula1>"SI, NO"</formula1>
    </dataValidation>
    <dataValidation type="list" allowBlank="1" showInputMessage="1" showErrorMessage="1" errorTitle="SCISSIONE PAGAMENTI" error="Selezionare 'NO' se il documento non è soggeto alla Scissione Pagamenti" sqref="I32:I60">
      <formula1>"SI, NO"</formula1>
    </dataValidation>
    <dataValidation type="list" allowBlank="1" showInputMessage="1" showErrorMessage="1" errorTitle="SCISSIONE PAGAMENTI" error="Selezionare 'NO' se il documento non è soggeto alla Scissione Pagamenti" sqref="I33:I60">
      <formula1>"SI, NO"</formula1>
    </dataValidation>
    <dataValidation type="list" allowBlank="1" showInputMessage="1" showErrorMessage="1" errorTitle="SCISSIONE PAGAMENTI" error="Selezionare 'NO' se il documento non è soggeto alla Scissione Pagamenti" sqref="I34:I60">
      <formula1>"SI, NO"</formula1>
    </dataValidation>
    <dataValidation type="list" allowBlank="1" showInputMessage="1" showErrorMessage="1" errorTitle="SCISSIONE PAGAMENTI" error="Selezionare 'NO' se il documento non è soggeto alla Scissione Pagamenti" sqref="I35:I60">
      <formula1>"SI, NO"</formula1>
    </dataValidation>
    <dataValidation type="list" allowBlank="1" showInputMessage="1" showErrorMessage="1" errorTitle="SCISSIONE PAGAMENTI" error="Selezionare 'NO' se il documento non è soggeto alla Scissione Pagamenti" sqref="I36:I60">
      <formula1>"SI, NO"</formula1>
    </dataValidation>
    <dataValidation type="list" allowBlank="1" showInputMessage="1" showErrorMessage="1" errorTitle="SCISSIONE PAGAMENTI" error="Selezionare 'NO' se il documento non è soggeto alla Scissione Pagamenti" sqref="I37:I60">
      <formula1>"SI, NO"</formula1>
    </dataValidation>
    <dataValidation type="list" allowBlank="1" showInputMessage="1" showErrorMessage="1" errorTitle="SCISSIONE PAGAMENTI" error="Selezionare 'NO' se il documento non è soggeto alla Scissione Pagamenti" sqref="I38:I60">
      <formula1>"SI, NO"</formula1>
    </dataValidation>
    <dataValidation type="list" allowBlank="1" showInputMessage="1" showErrorMessage="1" errorTitle="SCISSIONE PAGAMENTI" error="Selezionare 'NO' se il documento non è soggeto alla Scissione Pagamenti" sqref="I39:I60">
      <formula1>"SI, NO"</formula1>
    </dataValidation>
    <dataValidation type="list" allowBlank="1" showInputMessage="1" showErrorMessage="1" errorTitle="SCISSIONE PAGAMENTI" error="Selezionare 'NO' se il documento non è soggeto alla Scissione Pagamenti" sqref="I40:I60">
      <formula1>"SI, NO"</formula1>
    </dataValidation>
    <dataValidation type="list" allowBlank="1" showInputMessage="1" showErrorMessage="1" errorTitle="SCISSIONE PAGAMENTI" error="Selezionare 'NO' se il documento non è soggeto alla Scissione Pagamenti" sqref="I41:I60">
      <formula1>"SI, NO"</formula1>
    </dataValidation>
    <dataValidation type="list" allowBlank="1" showInputMessage="1" showErrorMessage="1" errorTitle="SCISSIONE PAGAMENTI" error="Selezionare 'NO' se il documento non è soggeto alla Scissione Pagamenti" sqref="I42:I60">
      <formula1>"SI, NO"</formula1>
    </dataValidation>
    <dataValidation type="list" allowBlank="1" showInputMessage="1" showErrorMessage="1" errorTitle="SCISSIONE PAGAMENTI" error="Selezionare 'NO' se il documento non è soggeto alla Scissione Pagamenti" sqref="I43:I60">
      <formula1>"SI, NO"</formula1>
    </dataValidation>
    <dataValidation type="list" allowBlank="1" showInputMessage="1" showErrorMessage="1" errorTitle="SCISSIONE PAGAMENTI" error="Selezionare 'NO' se il documento non è soggeto alla Scissione Pagamenti" sqref="I44:I60">
      <formula1>"SI, NO"</formula1>
    </dataValidation>
    <dataValidation type="list" allowBlank="1" showInputMessage="1" showErrorMessage="1" errorTitle="SCISSIONE PAGAMENTI" error="Selezionare 'NO' se il documento non è soggeto alla Scissione Pagamenti" sqref="I45:I60">
      <formula1>"SI, NO"</formula1>
    </dataValidation>
    <dataValidation type="list" allowBlank="1" showInputMessage="1" showErrorMessage="1" errorTitle="SCISSIONE PAGAMENTI" error="Selezionare 'NO' se il documento non è soggeto alla Scissione Pagamenti" sqref="I46:I60">
      <formula1>"SI, NO"</formula1>
    </dataValidation>
    <dataValidation type="list" allowBlank="1" showInputMessage="1" showErrorMessage="1" errorTitle="SCISSIONE PAGAMENTI" error="Selezionare 'NO' se il documento non è soggeto alla Scissione Pagamenti" sqref="I47:I60">
      <formula1>"SI, NO"</formula1>
    </dataValidation>
    <dataValidation type="list" allowBlank="1" showInputMessage="1" showErrorMessage="1" errorTitle="SCISSIONE PAGAMENTI" error="Selezionare 'NO' se il documento non è soggeto alla Scissione Pagamenti" sqref="I48:I60">
      <formula1>"SI, NO"</formula1>
    </dataValidation>
    <dataValidation type="list" allowBlank="1" showInputMessage="1" showErrorMessage="1" errorTitle="SCISSIONE PAGAMENTI" error="Selezionare 'NO' se il documento non è soggeto alla Scissione Pagamenti" sqref="I49:I60">
      <formula1>"SI, NO"</formula1>
    </dataValidation>
    <dataValidation type="list" allowBlank="1" showInputMessage="1" showErrorMessage="1" errorTitle="SCISSIONE PAGAMENTI" error="Selezionare 'NO' se il documento non è soggeto alla Scissione Pagamenti" sqref="I50:I60">
      <formula1>"SI, NO"</formula1>
    </dataValidation>
    <dataValidation type="list" allowBlank="1" showInputMessage="1" showErrorMessage="1" errorTitle="SCISSIONE PAGAMENTI" error="Selezionare 'NO' se il documento non è soggeto alla Scissione Pagamenti" sqref="I51:I60">
      <formula1>"SI, NO"</formula1>
    </dataValidation>
    <dataValidation type="list" allowBlank="1" showInputMessage="1" showErrorMessage="1" errorTitle="SCISSIONE PAGAMENTI" error="Selezionare 'NO' se il documento non è soggeto alla Scissione Pagamenti" sqref="I52:I60">
      <formula1>"SI, NO"</formula1>
    </dataValidation>
    <dataValidation type="list" allowBlank="1" showInputMessage="1" showErrorMessage="1" errorTitle="SCISSIONE PAGAMENTI" error="Selezionare 'NO' se il documento non è soggeto alla Scissione Pagamenti" sqref="I53:I60">
      <formula1>"SI, NO"</formula1>
    </dataValidation>
    <dataValidation type="list" allowBlank="1" showInputMessage="1" showErrorMessage="1" errorTitle="SCISSIONE PAGAMENTI" error="Selezionare 'NO' se il documento non è soggeto alla Scissione Pagamenti" sqref="I54:I60">
      <formula1>"SI, NO"</formula1>
    </dataValidation>
    <dataValidation type="list" allowBlank="1" showInputMessage="1" showErrorMessage="1" errorTitle="SCISSIONE PAGAMENTI" error="Selezionare 'NO' se il documento non è soggeto alla Scissione Pagamenti" sqref="I55:I60">
      <formula1>"SI, NO"</formula1>
    </dataValidation>
    <dataValidation type="list" allowBlank="1" showInputMessage="1" showErrorMessage="1" errorTitle="SCISSIONE PAGAMENTI" error="Selezionare 'NO' se il documento non è soggeto alla Scissione Pagamenti" sqref="I56:I60">
      <formula1>"SI, NO"</formula1>
    </dataValidation>
    <dataValidation type="list" allowBlank="1" showInputMessage="1" showErrorMessage="1" errorTitle="SCISSIONE PAGAMENTI" error="Selezionare 'NO' se il documento non è soggeto alla Scissione Pagamenti" sqref="I57:I60">
      <formula1>"SI, NO"</formula1>
    </dataValidation>
    <dataValidation type="list" allowBlank="1" showInputMessage="1" showErrorMessage="1" errorTitle="SCISSIONE PAGAMENTI" error="Selezionare 'NO' se il documento non è soggeto alla Scissione Pagamenti" sqref="I58:I60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topLeftCell="C1" zoomScaleNormal="100" workbookViewId="0">
      <selection sqref="A1:Q1"/>
    </sheetView>
  </sheetViews>
  <sheetFormatPr defaultRowHeight="15" x14ac:dyDescent="0.2"/>
  <cols>
    <col min="1" max="1" width="0" style="107" hidden="1" customWidth="1"/>
    <col min="2" max="2" width="10.28515625" style="107" hidden="1" customWidth="1"/>
    <col min="3" max="3" width="15.7109375" style="120" customWidth="1"/>
    <col min="4" max="4" width="10.7109375" style="119" bestFit="1" customWidth="1"/>
    <col min="5" max="5" width="10.7109375" style="119" customWidth="1"/>
    <col min="6" max="6" width="43.7109375" style="120" customWidth="1"/>
    <col min="7" max="7" width="15.5703125" style="120" hidden="1" customWidth="1"/>
    <col min="8" max="9" width="12.140625" style="121" customWidth="1"/>
    <col min="10" max="10" width="22.85546875" style="120" customWidth="1"/>
    <col min="11" max="11" width="13.7109375" style="120" customWidth="1"/>
    <col min="12" max="12" width="21.7109375" style="107" customWidth="1"/>
    <col min="13" max="16" width="12.140625" style="107" customWidth="1"/>
    <col min="17" max="17" width="9.140625" style="107" customWidth="1"/>
    <col min="18" max="18" width="9.140625" style="150" customWidth="1"/>
    <col min="19" max="16384" width="9.140625" style="107"/>
  </cols>
  <sheetData>
    <row r="1" spans="1:18" s="90" customFormat="1" ht="23.1" customHeight="1" x14ac:dyDescent="0.2">
      <c r="A1" s="28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7"/>
      <c r="R1" s="201"/>
    </row>
    <row r="2" spans="1:18" s="97" customFormat="1" ht="15" customHeight="1" x14ac:dyDescent="0.2">
      <c r="R2" s="202"/>
    </row>
    <row r="3" spans="1:18" s="90" customFormat="1" ht="23.1" customHeight="1" x14ac:dyDescent="0.2">
      <c r="A3" s="272" t="s">
        <v>110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47"/>
      <c r="R3" s="201"/>
    </row>
    <row r="4" spans="1:18" s="90" customFormat="1" x14ac:dyDescent="0.2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45"/>
      <c r="R4" s="201"/>
    </row>
    <row r="5" spans="1:18" s="90" customFormat="1" ht="23.1" customHeight="1" x14ac:dyDescent="0.2">
      <c r="A5" s="282" t="s">
        <v>109</v>
      </c>
      <c r="B5" s="282"/>
      <c r="C5" s="282"/>
      <c r="D5" s="282"/>
      <c r="E5" s="282"/>
      <c r="F5" s="282"/>
      <c r="G5" s="282"/>
      <c r="H5" s="282"/>
      <c r="I5" s="283"/>
      <c r="J5" s="227" t="s">
        <v>108</v>
      </c>
      <c r="K5" s="246"/>
      <c r="L5" s="246"/>
      <c r="M5" s="246"/>
      <c r="N5" s="246"/>
      <c r="O5" s="246"/>
      <c r="P5" s="246"/>
      <c r="Q5" s="247"/>
      <c r="R5" s="201"/>
    </row>
    <row r="6" spans="1:18" s="90" customFormat="1" ht="23.1" customHeight="1" x14ac:dyDescent="0.2">
      <c r="C6" s="291" t="s">
        <v>96</v>
      </c>
      <c r="D6" s="292"/>
      <c r="E6" s="292"/>
      <c r="F6" s="292"/>
      <c r="G6" s="293"/>
      <c r="H6" s="194">
        <v>0</v>
      </c>
      <c r="I6" s="198"/>
      <c r="J6" s="289" t="s">
        <v>96</v>
      </c>
      <c r="K6" s="289"/>
      <c r="L6" s="289"/>
      <c r="M6" s="289"/>
      <c r="N6" s="290"/>
      <c r="O6" s="199">
        <v>0</v>
      </c>
      <c r="P6" s="300"/>
      <c r="Q6" s="301"/>
      <c r="R6" s="201"/>
    </row>
    <row r="7" spans="1:18" s="90" customFormat="1" ht="23.1" customHeight="1" x14ac:dyDescent="0.2">
      <c r="C7" s="291" t="s">
        <v>114</v>
      </c>
      <c r="D7" s="292"/>
      <c r="E7" s="292"/>
      <c r="F7" s="292"/>
      <c r="G7" s="195"/>
      <c r="H7" s="194">
        <v>0</v>
      </c>
      <c r="I7" s="196"/>
      <c r="J7" s="287" t="s">
        <v>114</v>
      </c>
      <c r="K7" s="287"/>
      <c r="L7" s="287"/>
      <c r="M7" s="287"/>
      <c r="N7" s="288"/>
      <c r="O7" s="197">
        <v>0</v>
      </c>
      <c r="P7" s="302"/>
      <c r="Q7" s="303"/>
      <c r="R7" s="201"/>
    </row>
    <row r="8" spans="1:18" s="90" customFormat="1" ht="23.1" customHeight="1" x14ac:dyDescent="0.2">
      <c r="C8" s="291" t="s">
        <v>115</v>
      </c>
      <c r="D8" s="292"/>
      <c r="E8" s="292"/>
      <c r="F8" s="292"/>
      <c r="G8" s="195"/>
      <c r="H8" s="194">
        <f>H6-H7</f>
        <v>0</v>
      </c>
      <c r="I8" s="192"/>
      <c r="J8" s="284" t="s">
        <v>116</v>
      </c>
      <c r="K8" s="284"/>
      <c r="L8" s="284"/>
      <c r="M8" s="284"/>
      <c r="N8" s="285"/>
      <c r="O8" s="193">
        <v>0</v>
      </c>
      <c r="P8" s="304"/>
      <c r="Q8" s="305"/>
      <c r="R8" s="201"/>
    </row>
    <row r="9" spans="1:18" s="90" customFormat="1" x14ac:dyDescent="0.2">
      <c r="C9" s="191"/>
      <c r="D9" s="191"/>
      <c r="E9" s="191"/>
      <c r="F9" s="191"/>
      <c r="G9" s="190"/>
      <c r="H9" s="189"/>
      <c r="I9" s="163"/>
      <c r="J9" s="166"/>
      <c r="K9" s="166"/>
      <c r="L9" s="166"/>
      <c r="M9" s="166"/>
      <c r="N9" s="166"/>
      <c r="O9" s="188"/>
      <c r="P9" s="294"/>
      <c r="Q9" s="247"/>
      <c r="R9" s="201"/>
    </row>
    <row r="10" spans="1:18" s="90" customFormat="1" ht="16.5" customHeight="1" x14ac:dyDescent="0.2">
      <c r="A10" s="295" t="s">
        <v>107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7"/>
      <c r="R10" s="201"/>
    </row>
    <row r="11" spans="1:18" s="90" customFormat="1" ht="23.1" customHeight="1" x14ac:dyDescent="0.2">
      <c r="A11" s="227" t="s">
        <v>14</v>
      </c>
      <c r="B11" s="240"/>
      <c r="C11" s="227" t="s">
        <v>15</v>
      </c>
      <c r="D11" s="239"/>
      <c r="E11" s="239"/>
      <c r="F11" s="239"/>
      <c r="G11" s="239"/>
      <c r="H11" s="239"/>
      <c r="I11" s="240"/>
      <c r="J11" s="227" t="s">
        <v>1</v>
      </c>
      <c r="K11" s="240"/>
      <c r="L11" s="148"/>
      <c r="M11" s="227" t="s">
        <v>64</v>
      </c>
      <c r="N11" s="239"/>
      <c r="O11" s="239"/>
      <c r="P11" s="239"/>
      <c r="Q11" s="247"/>
      <c r="R11" s="201"/>
    </row>
    <row r="12" spans="1:18" ht="36" customHeight="1" x14ac:dyDescent="0.2">
      <c r="A12" s="104" t="s">
        <v>21</v>
      </c>
      <c r="B12" s="187" t="s">
        <v>106</v>
      </c>
      <c r="C12" s="104" t="s">
        <v>24</v>
      </c>
      <c r="D12" s="105" t="s">
        <v>25</v>
      </c>
      <c r="E12" s="186" t="s">
        <v>105</v>
      </c>
      <c r="F12" s="104" t="s">
        <v>26</v>
      </c>
      <c r="G12" s="104" t="s">
        <v>28</v>
      </c>
      <c r="H12" s="141" t="s">
        <v>66</v>
      </c>
      <c r="I12" s="106" t="s">
        <v>67</v>
      </c>
      <c r="J12" s="104" t="s">
        <v>30</v>
      </c>
      <c r="K12" s="104" t="s">
        <v>31</v>
      </c>
      <c r="L12" s="203" t="s">
        <v>104</v>
      </c>
      <c r="M12" s="129" t="s">
        <v>66</v>
      </c>
      <c r="N12" s="129" t="s">
        <v>103</v>
      </c>
      <c r="O12" s="204" t="s">
        <v>113</v>
      </c>
      <c r="P12" s="129" t="s">
        <v>65</v>
      </c>
      <c r="Q12" s="200" t="s">
        <v>68</v>
      </c>
    </row>
    <row r="13" spans="1:18" x14ac:dyDescent="0.2">
      <c r="C13" s="110"/>
      <c r="D13" s="109"/>
      <c r="E13" s="109"/>
      <c r="F13" s="111"/>
      <c r="G13" s="111"/>
      <c r="H13" s="112"/>
      <c r="I13" s="112"/>
      <c r="J13" s="111"/>
      <c r="K13" s="111"/>
      <c r="L13" s="109"/>
      <c r="M13" s="112"/>
      <c r="N13" s="112"/>
      <c r="O13" s="112"/>
    </row>
    <row r="14" spans="1:18" x14ac:dyDescent="0.2">
      <c r="C14" s="107"/>
      <c r="D14" s="107"/>
      <c r="E14" s="107"/>
      <c r="F14" s="107"/>
      <c r="G14" s="107"/>
      <c r="H14" s="107"/>
      <c r="I14" s="107"/>
      <c r="J14" s="107"/>
      <c r="K14" s="185"/>
    </row>
    <row r="15" spans="1:18" x14ac:dyDescent="0.2"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8" x14ac:dyDescent="0.2">
      <c r="C16" s="107"/>
      <c r="D16" s="107"/>
      <c r="E16" s="107"/>
      <c r="F16" s="107"/>
      <c r="G16" s="107"/>
      <c r="H16" s="107"/>
      <c r="I16" s="107"/>
      <c r="J16" s="107"/>
      <c r="K16" s="107"/>
    </row>
    <row r="17" spans="3:11" x14ac:dyDescent="0.2">
      <c r="C17" s="107"/>
      <c r="D17" s="107"/>
      <c r="E17" s="107"/>
      <c r="F17" s="107"/>
      <c r="G17" s="107"/>
      <c r="H17" s="107"/>
      <c r="I17" s="107"/>
      <c r="J17" s="107"/>
      <c r="K17" s="107"/>
    </row>
    <row r="18" spans="3:11" x14ac:dyDescent="0.2">
      <c r="C18" s="107"/>
      <c r="D18" s="107"/>
      <c r="E18" s="107"/>
      <c r="F18" s="107"/>
      <c r="G18" s="107"/>
      <c r="H18" s="107"/>
      <c r="I18" s="107"/>
      <c r="J18" s="107"/>
      <c r="K18" s="107"/>
    </row>
    <row r="19" spans="3:11" x14ac:dyDescent="0.2">
      <c r="C19" s="107"/>
      <c r="D19" s="107"/>
      <c r="E19" s="107"/>
      <c r="F19" s="107"/>
      <c r="G19" s="107"/>
      <c r="H19" s="107"/>
      <c r="I19" s="107"/>
      <c r="J19" s="107"/>
      <c r="K19" s="107"/>
    </row>
    <row r="20" spans="3:11" x14ac:dyDescent="0.2">
      <c r="C20" s="107"/>
      <c r="D20" s="107"/>
      <c r="E20" s="107"/>
      <c r="F20" s="107"/>
      <c r="G20" s="107"/>
      <c r="H20" s="107"/>
      <c r="I20" s="107"/>
      <c r="J20" s="107"/>
      <c r="K20" s="107"/>
    </row>
  </sheetData>
  <mergeCells count="20">
    <mergeCell ref="P6:Q6"/>
    <mergeCell ref="P7:Q7"/>
    <mergeCell ref="P8:Q8"/>
    <mergeCell ref="C11:I11"/>
    <mergeCell ref="A11:B11"/>
    <mergeCell ref="J11:K11"/>
    <mergeCell ref="A5:I5"/>
    <mergeCell ref="J8:N8"/>
    <mergeCell ref="A1:Q1"/>
    <mergeCell ref="J7:N7"/>
    <mergeCell ref="J6:N6"/>
    <mergeCell ref="C6:G6"/>
    <mergeCell ref="C7:F7"/>
    <mergeCell ref="C8:F8"/>
    <mergeCell ref="P9:Q9"/>
    <mergeCell ref="A10:Q10"/>
    <mergeCell ref="M11:Q11"/>
    <mergeCell ref="J5:Q5"/>
    <mergeCell ref="A3:Q3"/>
    <mergeCell ref="A4:Q4"/>
  </mergeCells>
  <dataValidations count="1">
    <dataValidation type="list" allowBlank="1" showInputMessage="1" showErrorMessage="1" sqref="P13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SiopeAllegatoB</vt:lpstr>
      <vt:lpstr>Fatture</vt:lpstr>
      <vt:lpstr>Mandati</vt:lpstr>
      <vt:lpstr>FattureTempi</vt:lpstr>
      <vt:lpstr>MandatiTempi</vt:lpstr>
      <vt:lpstr>IndicatoreRiduzioneDebitoCR</vt:lpstr>
      <vt:lpstr>Debiti</vt:lpstr>
      <vt:lpstr>ElencoFatture</vt:lpstr>
      <vt:lpstr>Debiti!Area_stampa</vt:lpstr>
      <vt:lpstr>ElencoFatture!Area_stampa</vt:lpstr>
      <vt:lpstr>FattureTempi!Area_stampa</vt:lpstr>
      <vt:lpstr>IndicatoreRiduzioneDebitoCR!Area_stampa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Anagrafe</cp:lastModifiedBy>
  <cp:lastPrinted>2015-01-23T09:39:52Z</cp:lastPrinted>
  <dcterms:created xsi:type="dcterms:W3CDTF">1996-11-05T10:16:36Z</dcterms:created>
  <dcterms:modified xsi:type="dcterms:W3CDTF">2026-01-13T10:10:09Z</dcterms:modified>
</cp:coreProperties>
</file>